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Dokumenty\rozpočty\"/>
    </mc:Choice>
  </mc:AlternateContent>
  <bookViews>
    <workbookView xWindow="0" yWindow="0" windowWidth="0" windowHeight="0"/>
  </bookViews>
  <sheets>
    <sheet name="Rekapitulace stavby" sheetId="1" r:id="rId1"/>
    <sheet name="GAS - NEUZN - Gastronomic..." sheetId="2" r:id="rId2"/>
    <sheet name="ZTI-V - ZTI-Vodovod" sheetId="3" r:id="rId3"/>
    <sheet name="ZTI-K - ZTI-Kanalizace" sheetId="4" r:id="rId4"/>
    <sheet name="VYT - Vytápění" sheetId="5" r:id="rId5"/>
    <sheet name="CHL - Chlazení" sheetId="6" r:id="rId6"/>
    <sheet name="VZT - Vzduchotechnika" sheetId="7" r:id="rId7"/>
    <sheet name="SAN - Sanace zdiva" sheetId="8" r:id="rId8"/>
    <sheet name="ST - Stavební část" sheetId="9" r:id="rId9"/>
    <sheet name="EL-NEUZ - Elektroinstalac..." sheetId="10" r:id="rId10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'GAS - NEUZN - Gastronomic...'!$C$117:$K$121</definedName>
    <definedName name="_xlnm.Print_Area" localSheetId="1">'GAS - NEUZN - Gastronomic...'!$C$4:$J$76,'GAS - NEUZN - Gastronomic...'!$C$82:$J$99,'GAS - NEUZN - Gastronomic...'!$C$105:$J$121</definedName>
    <definedName name="_xlnm.Print_Titles" localSheetId="1">'GAS - NEUZN - Gastronomic...'!$117:$117</definedName>
    <definedName name="_xlnm._FilterDatabase" localSheetId="2" hidden="1">'ZTI-V - ZTI-Vodovod'!$C$120:$K$143</definedName>
    <definedName name="_xlnm.Print_Area" localSheetId="2">'ZTI-V - ZTI-Vodovod'!$C$4:$J$76,'ZTI-V - ZTI-Vodovod'!$C$82:$J$102,'ZTI-V - ZTI-Vodovod'!$C$108:$J$143</definedName>
    <definedName name="_xlnm.Print_Titles" localSheetId="2">'ZTI-V - ZTI-Vodovod'!$120:$120</definedName>
    <definedName name="_xlnm._FilterDatabase" localSheetId="3" hidden="1">'ZTI-K - ZTI-Kanalizace'!$C$123:$K$179</definedName>
    <definedName name="_xlnm.Print_Area" localSheetId="3">'ZTI-K - ZTI-Kanalizace'!$C$4:$J$76,'ZTI-K - ZTI-Kanalizace'!$C$82:$J$105,'ZTI-K - ZTI-Kanalizace'!$C$111:$J$179</definedName>
    <definedName name="_xlnm.Print_Titles" localSheetId="3">'ZTI-K - ZTI-Kanalizace'!$123:$123</definedName>
    <definedName name="_xlnm._FilterDatabase" localSheetId="4" hidden="1">'VYT - Vytápění'!$C$119:$K$140</definedName>
    <definedName name="_xlnm.Print_Area" localSheetId="4">'VYT - Vytápění'!$C$4:$J$76,'VYT - Vytápění'!$C$82:$J$101,'VYT - Vytápění'!$C$107:$J$140</definedName>
    <definedName name="_xlnm.Print_Titles" localSheetId="4">'VYT - Vytápění'!$119:$119</definedName>
    <definedName name="_xlnm._FilterDatabase" localSheetId="5" hidden="1">'CHL - Chlazení'!$C$121:$K$145</definedName>
    <definedName name="_xlnm.Print_Area" localSheetId="5">'CHL - Chlazení'!$C$4:$J$76,'CHL - Chlazení'!$C$82:$J$103,'CHL - Chlazení'!$C$109:$J$145</definedName>
    <definedName name="_xlnm.Print_Titles" localSheetId="5">'CHL - Chlazení'!$121:$121</definedName>
    <definedName name="_xlnm._FilterDatabase" localSheetId="6" hidden="1">'VZT - Vzduchotechnika'!$C$122:$K$161</definedName>
    <definedName name="_xlnm.Print_Area" localSheetId="6">'VZT - Vzduchotechnika'!$C$4:$J$76,'VZT - Vzduchotechnika'!$C$82:$J$104,'VZT - Vzduchotechnika'!$C$110:$J$161</definedName>
    <definedName name="_xlnm.Print_Titles" localSheetId="6">'VZT - Vzduchotechnika'!$122:$122</definedName>
    <definedName name="_xlnm._FilterDatabase" localSheetId="7" hidden="1">'SAN - Sanace zdiva'!$C$128:$K$189</definedName>
    <definedName name="_xlnm.Print_Area" localSheetId="7">'SAN - Sanace zdiva'!$C$4:$J$76,'SAN - Sanace zdiva'!$C$82:$J$110,'SAN - Sanace zdiva'!$C$116:$J$189</definedName>
    <definedName name="_xlnm.Print_Titles" localSheetId="7">'SAN - Sanace zdiva'!$128:$128</definedName>
    <definedName name="_xlnm._FilterDatabase" localSheetId="8" hidden="1">'ST - Stavební část'!$C$134:$K$836</definedName>
    <definedName name="_xlnm.Print_Area" localSheetId="8">'ST - Stavební část'!$C$4:$J$76,'ST - Stavební část'!$C$82:$J$116,'ST - Stavební část'!$C$122:$J$836</definedName>
    <definedName name="_xlnm.Print_Titles" localSheetId="8">'ST - Stavební část'!$134:$134</definedName>
    <definedName name="_xlnm._FilterDatabase" localSheetId="9" hidden="1">'EL-NEUZ - Elektroinstalac...'!$C$132:$K$296</definedName>
    <definedName name="_xlnm.Print_Area" localSheetId="9">'EL-NEUZ - Elektroinstalac...'!$C$4:$J$76,'EL-NEUZ - Elektroinstalac...'!$C$82:$J$114,'EL-NEUZ - Elektroinstalac...'!$C$120:$J$296</definedName>
    <definedName name="_xlnm.Print_Titles" localSheetId="9">'EL-NEUZ - Elektroinstalac...'!$132:$132</definedName>
  </definedNames>
  <calcPr/>
</workbook>
</file>

<file path=xl/calcChain.xml><?xml version="1.0" encoding="utf-8"?>
<calcChain xmlns="http://schemas.openxmlformats.org/spreadsheetml/2006/main">
  <c i="10" l="1" r="J37"/>
  <c r="J36"/>
  <c i="1" r="AY103"/>
  <c i="10" r="J35"/>
  <c i="1" r="AX103"/>
  <c i="10"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4"/>
  <c r="BH274"/>
  <c r="BG274"/>
  <c r="BF274"/>
  <c r="T274"/>
  <c r="R274"/>
  <c r="P274"/>
  <c r="BI273"/>
  <c r="BH273"/>
  <c r="BG273"/>
  <c r="BF273"/>
  <c r="T273"/>
  <c r="R273"/>
  <c r="P273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F127"/>
  <c r="E125"/>
  <c r="F89"/>
  <c r="E87"/>
  <c r="J24"/>
  <c r="E24"/>
  <c r="J130"/>
  <c r="J23"/>
  <c r="J21"/>
  <c r="E21"/>
  <c r="J129"/>
  <c r="J20"/>
  <c r="J18"/>
  <c r="E18"/>
  <c r="F130"/>
  <c r="J17"/>
  <c r="J15"/>
  <c r="E15"/>
  <c r="F91"/>
  <c r="J14"/>
  <c r="J12"/>
  <c r="J89"/>
  <c r="E7"/>
  <c r="E123"/>
  <c i="9" r="J37"/>
  <c r="J36"/>
  <c i="1" r="AY102"/>
  <c i="9" r="J35"/>
  <c i="1" r="AX102"/>
  <c i="9" r="BI836"/>
  <c r="BH836"/>
  <c r="BG836"/>
  <c r="BF836"/>
  <c r="T836"/>
  <c r="R836"/>
  <c r="P836"/>
  <c r="BI835"/>
  <c r="BH835"/>
  <c r="BG835"/>
  <c r="BF835"/>
  <c r="T835"/>
  <c r="R835"/>
  <c r="P835"/>
  <c r="BI833"/>
  <c r="BH833"/>
  <c r="BG833"/>
  <c r="BF833"/>
  <c r="T833"/>
  <c r="R833"/>
  <c r="P833"/>
  <c r="BI822"/>
  <c r="BH822"/>
  <c r="BG822"/>
  <c r="BF822"/>
  <c r="T822"/>
  <c r="R822"/>
  <c r="P822"/>
  <c r="BI814"/>
  <c r="BH814"/>
  <c r="BG814"/>
  <c r="BF814"/>
  <c r="T814"/>
  <c r="T813"/>
  <c r="R814"/>
  <c r="R813"/>
  <c r="P814"/>
  <c r="P813"/>
  <c r="BI812"/>
  <c r="BH812"/>
  <c r="BG812"/>
  <c r="BF812"/>
  <c r="T812"/>
  <c r="R812"/>
  <c r="P812"/>
  <c r="BI780"/>
  <c r="BH780"/>
  <c r="BG780"/>
  <c r="BF780"/>
  <c r="T780"/>
  <c r="R780"/>
  <c r="P780"/>
  <c r="BI777"/>
  <c r="BH777"/>
  <c r="BG777"/>
  <c r="BF777"/>
  <c r="T777"/>
  <c r="R777"/>
  <c r="P777"/>
  <c r="BI744"/>
  <c r="BH744"/>
  <c r="BG744"/>
  <c r="BF744"/>
  <c r="T744"/>
  <c r="R744"/>
  <c r="P744"/>
  <c r="BI741"/>
  <c r="BH741"/>
  <c r="BG741"/>
  <c r="BF741"/>
  <c r="T741"/>
  <c r="R741"/>
  <c r="P741"/>
  <c r="BI717"/>
  <c r="BH717"/>
  <c r="BG717"/>
  <c r="BF717"/>
  <c r="T717"/>
  <c r="R717"/>
  <c r="P717"/>
  <c r="BI714"/>
  <c r="BH714"/>
  <c r="BG714"/>
  <c r="BF714"/>
  <c r="T714"/>
  <c r="R714"/>
  <c r="P714"/>
  <c r="BI712"/>
  <c r="BH712"/>
  <c r="BG712"/>
  <c r="BF712"/>
  <c r="T712"/>
  <c r="R712"/>
  <c r="P712"/>
  <c r="BI704"/>
  <c r="BH704"/>
  <c r="BG704"/>
  <c r="BF704"/>
  <c r="T704"/>
  <c r="R704"/>
  <c r="P704"/>
  <c r="BI701"/>
  <c r="BH701"/>
  <c r="BG701"/>
  <c r="BF701"/>
  <c r="T701"/>
  <c r="R701"/>
  <c r="P701"/>
  <c r="BI667"/>
  <c r="BH667"/>
  <c r="BG667"/>
  <c r="BF667"/>
  <c r="T667"/>
  <c r="R667"/>
  <c r="P667"/>
  <c r="BI666"/>
  <c r="BH666"/>
  <c r="BG666"/>
  <c r="BF666"/>
  <c r="T666"/>
  <c r="R666"/>
  <c r="P666"/>
  <c r="BI632"/>
  <c r="BH632"/>
  <c r="BG632"/>
  <c r="BF632"/>
  <c r="T632"/>
  <c r="R632"/>
  <c r="P632"/>
  <c r="BI630"/>
  <c r="BH630"/>
  <c r="BG630"/>
  <c r="BF630"/>
  <c r="T630"/>
  <c r="R630"/>
  <c r="P630"/>
  <c r="BI627"/>
  <c r="BH627"/>
  <c r="BG627"/>
  <c r="BF627"/>
  <c r="T627"/>
  <c r="R627"/>
  <c r="P627"/>
  <c r="BI625"/>
  <c r="BH625"/>
  <c r="BG625"/>
  <c r="BF625"/>
  <c r="T625"/>
  <c r="R625"/>
  <c r="P625"/>
  <c r="BI622"/>
  <c r="BH622"/>
  <c r="BG622"/>
  <c r="BF622"/>
  <c r="T622"/>
  <c r="R622"/>
  <c r="P622"/>
  <c r="BI619"/>
  <c r="BH619"/>
  <c r="BG619"/>
  <c r="BF619"/>
  <c r="T619"/>
  <c r="R619"/>
  <c r="P619"/>
  <c r="BI617"/>
  <c r="BH617"/>
  <c r="BG617"/>
  <c r="BF617"/>
  <c r="T617"/>
  <c r="R617"/>
  <c r="P617"/>
  <c r="BI616"/>
  <c r="BH616"/>
  <c r="BG616"/>
  <c r="BF616"/>
  <c r="T616"/>
  <c r="R616"/>
  <c r="P616"/>
  <c r="BI613"/>
  <c r="BH613"/>
  <c r="BG613"/>
  <c r="BF613"/>
  <c r="T613"/>
  <c r="R613"/>
  <c r="P613"/>
  <c r="BI607"/>
  <c r="BH607"/>
  <c r="BG607"/>
  <c r="BF607"/>
  <c r="T607"/>
  <c r="R607"/>
  <c r="P607"/>
  <c r="BI604"/>
  <c r="BH604"/>
  <c r="BG604"/>
  <c r="BF604"/>
  <c r="T604"/>
  <c r="R604"/>
  <c r="P604"/>
  <c r="BI602"/>
  <c r="BH602"/>
  <c r="BG602"/>
  <c r="BF602"/>
  <c r="T602"/>
  <c r="R602"/>
  <c r="P602"/>
  <c r="BI596"/>
  <c r="BH596"/>
  <c r="BG596"/>
  <c r="BF596"/>
  <c r="T596"/>
  <c r="R596"/>
  <c r="P596"/>
  <c r="BI594"/>
  <c r="BH594"/>
  <c r="BG594"/>
  <c r="BF594"/>
  <c r="T594"/>
  <c r="R594"/>
  <c r="P594"/>
  <c r="BI593"/>
  <c r="BH593"/>
  <c r="BG593"/>
  <c r="BF593"/>
  <c r="T593"/>
  <c r="R593"/>
  <c r="P593"/>
  <c r="BI592"/>
  <c r="BH592"/>
  <c r="BG592"/>
  <c r="BF592"/>
  <c r="T592"/>
  <c r="R592"/>
  <c r="P592"/>
  <c r="BI591"/>
  <c r="BH591"/>
  <c r="BG591"/>
  <c r="BF591"/>
  <c r="T591"/>
  <c r="R591"/>
  <c r="P591"/>
  <c r="BI590"/>
  <c r="BH590"/>
  <c r="BG590"/>
  <c r="BF590"/>
  <c r="T590"/>
  <c r="R590"/>
  <c r="P590"/>
  <c r="BI589"/>
  <c r="BH589"/>
  <c r="BG589"/>
  <c r="BF589"/>
  <c r="T589"/>
  <c r="R589"/>
  <c r="P589"/>
  <c r="BI588"/>
  <c r="BH588"/>
  <c r="BG588"/>
  <c r="BF588"/>
  <c r="T588"/>
  <c r="R588"/>
  <c r="P588"/>
  <c r="BI587"/>
  <c r="BH587"/>
  <c r="BG587"/>
  <c r="BF587"/>
  <c r="T587"/>
  <c r="R587"/>
  <c r="P587"/>
  <c r="BI586"/>
  <c r="BH586"/>
  <c r="BG586"/>
  <c r="BF586"/>
  <c r="T586"/>
  <c r="R586"/>
  <c r="P586"/>
  <c r="BI585"/>
  <c r="BH585"/>
  <c r="BG585"/>
  <c r="BF585"/>
  <c r="T585"/>
  <c r="R585"/>
  <c r="P585"/>
  <c r="BI584"/>
  <c r="BH584"/>
  <c r="BG584"/>
  <c r="BF584"/>
  <c r="T584"/>
  <c r="R584"/>
  <c r="P584"/>
  <c r="BI583"/>
  <c r="BH583"/>
  <c r="BG583"/>
  <c r="BF583"/>
  <c r="T583"/>
  <c r="R583"/>
  <c r="P583"/>
  <c r="BI582"/>
  <c r="BH582"/>
  <c r="BG582"/>
  <c r="BF582"/>
  <c r="T582"/>
  <c r="R582"/>
  <c r="P582"/>
  <c r="BI581"/>
  <c r="BH581"/>
  <c r="BG581"/>
  <c r="BF581"/>
  <c r="T581"/>
  <c r="R581"/>
  <c r="P581"/>
  <c r="BI580"/>
  <c r="BH580"/>
  <c r="BG580"/>
  <c r="BF580"/>
  <c r="T580"/>
  <c r="R580"/>
  <c r="P580"/>
  <c r="BI579"/>
  <c r="BH579"/>
  <c r="BG579"/>
  <c r="BF579"/>
  <c r="T579"/>
  <c r="R579"/>
  <c r="P579"/>
  <c r="BI578"/>
  <c r="BH578"/>
  <c r="BG578"/>
  <c r="BF578"/>
  <c r="T578"/>
  <c r="R578"/>
  <c r="P578"/>
  <c r="BI577"/>
  <c r="BH577"/>
  <c r="BG577"/>
  <c r="BF577"/>
  <c r="T577"/>
  <c r="R577"/>
  <c r="P577"/>
  <c r="BI576"/>
  <c r="BH576"/>
  <c r="BG576"/>
  <c r="BF576"/>
  <c r="T576"/>
  <c r="R576"/>
  <c r="P576"/>
  <c r="BI575"/>
  <c r="BH575"/>
  <c r="BG575"/>
  <c r="BF575"/>
  <c r="T575"/>
  <c r="R575"/>
  <c r="P575"/>
  <c r="BI574"/>
  <c r="BH574"/>
  <c r="BG574"/>
  <c r="BF574"/>
  <c r="T574"/>
  <c r="R574"/>
  <c r="P574"/>
  <c r="BI573"/>
  <c r="BH573"/>
  <c r="BG573"/>
  <c r="BF573"/>
  <c r="T573"/>
  <c r="R573"/>
  <c r="P573"/>
  <c r="BI572"/>
  <c r="BH572"/>
  <c r="BG572"/>
  <c r="BF572"/>
  <c r="T572"/>
  <c r="R572"/>
  <c r="P572"/>
  <c r="BI571"/>
  <c r="BH571"/>
  <c r="BG571"/>
  <c r="BF571"/>
  <c r="T571"/>
  <c r="R571"/>
  <c r="P571"/>
  <c r="BI570"/>
  <c r="BH570"/>
  <c r="BG570"/>
  <c r="BF570"/>
  <c r="T570"/>
  <c r="R570"/>
  <c r="P570"/>
  <c r="BI569"/>
  <c r="BH569"/>
  <c r="BG569"/>
  <c r="BF569"/>
  <c r="T569"/>
  <c r="R569"/>
  <c r="P569"/>
  <c r="BI568"/>
  <c r="BH568"/>
  <c r="BG568"/>
  <c r="BF568"/>
  <c r="T568"/>
  <c r="R568"/>
  <c r="P568"/>
  <c r="BI567"/>
  <c r="BH567"/>
  <c r="BG567"/>
  <c r="BF567"/>
  <c r="T567"/>
  <c r="R567"/>
  <c r="P567"/>
  <c r="BI566"/>
  <c r="BH566"/>
  <c r="BG566"/>
  <c r="BF566"/>
  <c r="T566"/>
  <c r="R566"/>
  <c r="P566"/>
  <c r="BI565"/>
  <c r="BH565"/>
  <c r="BG565"/>
  <c r="BF565"/>
  <c r="T565"/>
  <c r="R565"/>
  <c r="P565"/>
  <c r="BI564"/>
  <c r="BH564"/>
  <c r="BG564"/>
  <c r="BF564"/>
  <c r="T564"/>
  <c r="R564"/>
  <c r="P564"/>
  <c r="BI563"/>
  <c r="BH563"/>
  <c r="BG563"/>
  <c r="BF563"/>
  <c r="T563"/>
  <c r="R563"/>
  <c r="P563"/>
  <c r="BI562"/>
  <c r="BH562"/>
  <c r="BG562"/>
  <c r="BF562"/>
  <c r="T562"/>
  <c r="R562"/>
  <c r="P562"/>
  <c r="BI561"/>
  <c r="BH561"/>
  <c r="BG561"/>
  <c r="BF561"/>
  <c r="T561"/>
  <c r="R561"/>
  <c r="P561"/>
  <c r="BI560"/>
  <c r="BH560"/>
  <c r="BG560"/>
  <c r="BF560"/>
  <c r="T560"/>
  <c r="R560"/>
  <c r="P560"/>
  <c r="BI559"/>
  <c r="BH559"/>
  <c r="BG559"/>
  <c r="BF559"/>
  <c r="T559"/>
  <c r="R559"/>
  <c r="P559"/>
  <c r="BI558"/>
  <c r="BH558"/>
  <c r="BG558"/>
  <c r="BF558"/>
  <c r="T558"/>
  <c r="R558"/>
  <c r="P558"/>
  <c r="BI557"/>
  <c r="BH557"/>
  <c r="BG557"/>
  <c r="BF557"/>
  <c r="T557"/>
  <c r="R557"/>
  <c r="P557"/>
  <c r="BI556"/>
  <c r="BH556"/>
  <c r="BG556"/>
  <c r="BF556"/>
  <c r="T556"/>
  <c r="R556"/>
  <c r="P556"/>
  <c r="BI555"/>
  <c r="BH555"/>
  <c r="BG555"/>
  <c r="BF555"/>
  <c r="T555"/>
  <c r="R555"/>
  <c r="P555"/>
  <c r="BI554"/>
  <c r="BH554"/>
  <c r="BG554"/>
  <c r="BF554"/>
  <c r="T554"/>
  <c r="R554"/>
  <c r="P554"/>
  <c r="BI553"/>
  <c r="BH553"/>
  <c r="BG553"/>
  <c r="BF553"/>
  <c r="T553"/>
  <c r="R553"/>
  <c r="P553"/>
  <c r="BI552"/>
  <c r="BH552"/>
  <c r="BG552"/>
  <c r="BF552"/>
  <c r="T552"/>
  <c r="R552"/>
  <c r="P552"/>
  <c r="BI551"/>
  <c r="BH551"/>
  <c r="BG551"/>
  <c r="BF551"/>
  <c r="T551"/>
  <c r="R551"/>
  <c r="P551"/>
  <c r="BI550"/>
  <c r="BH550"/>
  <c r="BG550"/>
  <c r="BF550"/>
  <c r="T550"/>
  <c r="R550"/>
  <c r="P550"/>
  <c r="BI549"/>
  <c r="BH549"/>
  <c r="BG549"/>
  <c r="BF549"/>
  <c r="T549"/>
  <c r="R549"/>
  <c r="P549"/>
  <c r="BI548"/>
  <c r="BH548"/>
  <c r="BG548"/>
  <c r="BF548"/>
  <c r="T548"/>
  <c r="R548"/>
  <c r="P548"/>
  <c r="BI547"/>
  <c r="BH547"/>
  <c r="BG547"/>
  <c r="BF547"/>
  <c r="T547"/>
  <c r="R547"/>
  <c r="P547"/>
  <c r="BI546"/>
  <c r="BH546"/>
  <c r="BG546"/>
  <c r="BF546"/>
  <c r="T546"/>
  <c r="R546"/>
  <c r="P546"/>
  <c r="BI544"/>
  <c r="BH544"/>
  <c r="BG544"/>
  <c r="BF544"/>
  <c r="T544"/>
  <c r="R544"/>
  <c r="P544"/>
  <c r="BI542"/>
  <c r="BH542"/>
  <c r="BG542"/>
  <c r="BF542"/>
  <c r="T542"/>
  <c r="R542"/>
  <c r="P542"/>
  <c r="BI540"/>
  <c r="BH540"/>
  <c r="BG540"/>
  <c r="BF540"/>
  <c r="T540"/>
  <c r="R540"/>
  <c r="P540"/>
  <c r="BI539"/>
  <c r="BH539"/>
  <c r="BG539"/>
  <c r="BF539"/>
  <c r="T539"/>
  <c r="R539"/>
  <c r="P539"/>
  <c r="BI538"/>
  <c r="BH538"/>
  <c r="BG538"/>
  <c r="BF538"/>
  <c r="T538"/>
  <c r="R538"/>
  <c r="P538"/>
  <c r="BI537"/>
  <c r="BH537"/>
  <c r="BG537"/>
  <c r="BF537"/>
  <c r="T537"/>
  <c r="R537"/>
  <c r="P537"/>
  <c r="BI536"/>
  <c r="BH536"/>
  <c r="BG536"/>
  <c r="BF536"/>
  <c r="T536"/>
  <c r="R536"/>
  <c r="P536"/>
  <c r="BI534"/>
  <c r="BH534"/>
  <c r="BG534"/>
  <c r="BF534"/>
  <c r="T534"/>
  <c r="R534"/>
  <c r="P534"/>
  <c r="BI533"/>
  <c r="BH533"/>
  <c r="BG533"/>
  <c r="BF533"/>
  <c r="T533"/>
  <c r="R533"/>
  <c r="P533"/>
  <c r="BI532"/>
  <c r="BH532"/>
  <c r="BG532"/>
  <c r="BF532"/>
  <c r="T532"/>
  <c r="R532"/>
  <c r="P532"/>
  <c r="BI531"/>
  <c r="BH531"/>
  <c r="BG531"/>
  <c r="BF531"/>
  <c r="T531"/>
  <c r="R531"/>
  <c r="P531"/>
  <c r="BI530"/>
  <c r="BH530"/>
  <c r="BG530"/>
  <c r="BF530"/>
  <c r="T530"/>
  <c r="R530"/>
  <c r="P530"/>
  <c r="BI529"/>
  <c r="BH529"/>
  <c r="BG529"/>
  <c r="BF529"/>
  <c r="T529"/>
  <c r="R529"/>
  <c r="P529"/>
  <c r="BI528"/>
  <c r="BH528"/>
  <c r="BG528"/>
  <c r="BF528"/>
  <c r="T528"/>
  <c r="R528"/>
  <c r="P528"/>
  <c r="BI527"/>
  <c r="BH527"/>
  <c r="BG527"/>
  <c r="BF527"/>
  <c r="T527"/>
  <c r="R527"/>
  <c r="P527"/>
  <c r="BI526"/>
  <c r="BH526"/>
  <c r="BG526"/>
  <c r="BF526"/>
  <c r="T526"/>
  <c r="R526"/>
  <c r="P526"/>
  <c r="BI525"/>
  <c r="BH525"/>
  <c r="BG525"/>
  <c r="BF525"/>
  <c r="T525"/>
  <c r="R525"/>
  <c r="P525"/>
  <c r="BI524"/>
  <c r="BH524"/>
  <c r="BG524"/>
  <c r="BF524"/>
  <c r="T524"/>
  <c r="R524"/>
  <c r="P524"/>
  <c r="BI523"/>
  <c r="BH523"/>
  <c r="BG523"/>
  <c r="BF523"/>
  <c r="T523"/>
  <c r="R523"/>
  <c r="P523"/>
  <c r="BI522"/>
  <c r="BH522"/>
  <c r="BG522"/>
  <c r="BF522"/>
  <c r="T522"/>
  <c r="R522"/>
  <c r="P522"/>
  <c r="BI521"/>
  <c r="BH521"/>
  <c r="BG521"/>
  <c r="BF521"/>
  <c r="T521"/>
  <c r="R521"/>
  <c r="P521"/>
  <c r="BI520"/>
  <c r="BH520"/>
  <c r="BG520"/>
  <c r="BF520"/>
  <c r="T520"/>
  <c r="R520"/>
  <c r="P520"/>
  <c r="BI519"/>
  <c r="BH519"/>
  <c r="BG519"/>
  <c r="BF519"/>
  <c r="T519"/>
  <c r="R519"/>
  <c r="P519"/>
  <c r="BI518"/>
  <c r="BH518"/>
  <c r="BG518"/>
  <c r="BF518"/>
  <c r="T518"/>
  <c r="R518"/>
  <c r="P518"/>
  <c r="BI517"/>
  <c r="BH517"/>
  <c r="BG517"/>
  <c r="BF517"/>
  <c r="T517"/>
  <c r="R517"/>
  <c r="P517"/>
  <c r="BI516"/>
  <c r="BH516"/>
  <c r="BG516"/>
  <c r="BF516"/>
  <c r="T516"/>
  <c r="R516"/>
  <c r="P516"/>
  <c r="BI515"/>
  <c r="BH515"/>
  <c r="BG515"/>
  <c r="BF515"/>
  <c r="T515"/>
  <c r="R515"/>
  <c r="P515"/>
  <c r="BI514"/>
  <c r="BH514"/>
  <c r="BG514"/>
  <c r="BF514"/>
  <c r="T514"/>
  <c r="R514"/>
  <c r="P514"/>
  <c r="BI513"/>
  <c r="BH513"/>
  <c r="BG513"/>
  <c r="BF513"/>
  <c r="T513"/>
  <c r="R513"/>
  <c r="P513"/>
  <c r="BI512"/>
  <c r="BH512"/>
  <c r="BG512"/>
  <c r="BF512"/>
  <c r="T512"/>
  <c r="R512"/>
  <c r="P512"/>
  <c r="BI511"/>
  <c r="BH511"/>
  <c r="BG511"/>
  <c r="BF511"/>
  <c r="T511"/>
  <c r="R511"/>
  <c r="P511"/>
  <c r="BI510"/>
  <c r="BH510"/>
  <c r="BG510"/>
  <c r="BF510"/>
  <c r="T510"/>
  <c r="R510"/>
  <c r="P510"/>
  <c r="BI509"/>
  <c r="BH509"/>
  <c r="BG509"/>
  <c r="BF509"/>
  <c r="T509"/>
  <c r="R509"/>
  <c r="P509"/>
  <c r="BI508"/>
  <c r="BH508"/>
  <c r="BG508"/>
  <c r="BF508"/>
  <c r="T508"/>
  <c r="R508"/>
  <c r="P508"/>
  <c r="BI507"/>
  <c r="BH507"/>
  <c r="BG507"/>
  <c r="BF507"/>
  <c r="T507"/>
  <c r="R507"/>
  <c r="P507"/>
  <c r="BI506"/>
  <c r="BH506"/>
  <c r="BG506"/>
  <c r="BF506"/>
  <c r="T506"/>
  <c r="R506"/>
  <c r="P506"/>
  <c r="BI505"/>
  <c r="BH505"/>
  <c r="BG505"/>
  <c r="BF505"/>
  <c r="T505"/>
  <c r="R505"/>
  <c r="P505"/>
  <c r="BI504"/>
  <c r="BH504"/>
  <c r="BG504"/>
  <c r="BF504"/>
  <c r="T504"/>
  <c r="R504"/>
  <c r="P504"/>
  <c r="BI503"/>
  <c r="BH503"/>
  <c r="BG503"/>
  <c r="BF503"/>
  <c r="T503"/>
  <c r="R503"/>
  <c r="P503"/>
  <c r="BI502"/>
  <c r="BH502"/>
  <c r="BG502"/>
  <c r="BF502"/>
  <c r="T502"/>
  <c r="R502"/>
  <c r="P502"/>
  <c r="BI501"/>
  <c r="BH501"/>
  <c r="BG501"/>
  <c r="BF501"/>
  <c r="T501"/>
  <c r="R501"/>
  <c r="P501"/>
  <c r="BI500"/>
  <c r="BH500"/>
  <c r="BG500"/>
  <c r="BF500"/>
  <c r="T500"/>
  <c r="R500"/>
  <c r="P500"/>
  <c r="BI499"/>
  <c r="BH499"/>
  <c r="BG499"/>
  <c r="BF499"/>
  <c r="T499"/>
  <c r="R499"/>
  <c r="P499"/>
  <c r="BI498"/>
  <c r="BH498"/>
  <c r="BG498"/>
  <c r="BF498"/>
  <c r="T498"/>
  <c r="R498"/>
  <c r="P498"/>
  <c r="BI497"/>
  <c r="BH497"/>
  <c r="BG497"/>
  <c r="BF497"/>
  <c r="T497"/>
  <c r="R497"/>
  <c r="P497"/>
  <c r="BI496"/>
  <c r="BH496"/>
  <c r="BG496"/>
  <c r="BF496"/>
  <c r="T496"/>
  <c r="R496"/>
  <c r="P496"/>
  <c r="BI495"/>
  <c r="BH495"/>
  <c r="BG495"/>
  <c r="BF495"/>
  <c r="T495"/>
  <c r="R495"/>
  <c r="P495"/>
  <c r="BI494"/>
  <c r="BH494"/>
  <c r="BG494"/>
  <c r="BF494"/>
  <c r="T494"/>
  <c r="R494"/>
  <c r="P494"/>
  <c r="BI493"/>
  <c r="BH493"/>
  <c r="BG493"/>
  <c r="BF493"/>
  <c r="T493"/>
  <c r="R493"/>
  <c r="P493"/>
  <c r="BI492"/>
  <c r="BH492"/>
  <c r="BG492"/>
  <c r="BF492"/>
  <c r="T492"/>
  <c r="R492"/>
  <c r="P492"/>
  <c r="BI491"/>
  <c r="BH491"/>
  <c r="BG491"/>
  <c r="BF491"/>
  <c r="T491"/>
  <c r="R491"/>
  <c r="P491"/>
  <c r="BI490"/>
  <c r="BH490"/>
  <c r="BG490"/>
  <c r="BF490"/>
  <c r="T490"/>
  <c r="R490"/>
  <c r="P490"/>
  <c r="BI489"/>
  <c r="BH489"/>
  <c r="BG489"/>
  <c r="BF489"/>
  <c r="T489"/>
  <c r="R489"/>
  <c r="P489"/>
  <c r="BI488"/>
  <c r="BH488"/>
  <c r="BG488"/>
  <c r="BF488"/>
  <c r="T488"/>
  <c r="R488"/>
  <c r="P488"/>
  <c r="BI487"/>
  <c r="BH487"/>
  <c r="BG487"/>
  <c r="BF487"/>
  <c r="T487"/>
  <c r="R487"/>
  <c r="P487"/>
  <c r="BI486"/>
  <c r="BH486"/>
  <c r="BG486"/>
  <c r="BF486"/>
  <c r="T486"/>
  <c r="R486"/>
  <c r="P486"/>
  <c r="BI484"/>
  <c r="BH484"/>
  <c r="BG484"/>
  <c r="BF484"/>
  <c r="T484"/>
  <c r="R484"/>
  <c r="P484"/>
  <c r="BI480"/>
  <c r="BH480"/>
  <c r="BG480"/>
  <c r="BF480"/>
  <c r="T480"/>
  <c r="R480"/>
  <c r="P480"/>
  <c r="BI476"/>
  <c r="BH476"/>
  <c r="BG476"/>
  <c r="BF476"/>
  <c r="T476"/>
  <c r="R476"/>
  <c r="P476"/>
  <c r="BI472"/>
  <c r="BH472"/>
  <c r="BG472"/>
  <c r="BF472"/>
  <c r="T472"/>
  <c r="R472"/>
  <c r="P472"/>
  <c r="BI469"/>
  <c r="BH469"/>
  <c r="BG469"/>
  <c r="BF469"/>
  <c r="T469"/>
  <c r="R469"/>
  <c r="P469"/>
  <c r="BI466"/>
  <c r="BH466"/>
  <c r="BG466"/>
  <c r="BF466"/>
  <c r="T466"/>
  <c r="R466"/>
  <c r="P466"/>
  <c r="BI464"/>
  <c r="BH464"/>
  <c r="BG464"/>
  <c r="BF464"/>
  <c r="T464"/>
  <c r="R464"/>
  <c r="P464"/>
  <c r="BI460"/>
  <c r="BH460"/>
  <c r="BG460"/>
  <c r="BF460"/>
  <c r="T460"/>
  <c r="R460"/>
  <c r="P460"/>
  <c r="BI457"/>
  <c r="BH457"/>
  <c r="BG457"/>
  <c r="BF457"/>
  <c r="T457"/>
  <c r="R457"/>
  <c r="P457"/>
  <c r="BI454"/>
  <c r="BH454"/>
  <c r="BG454"/>
  <c r="BF454"/>
  <c r="T454"/>
  <c r="R454"/>
  <c r="P454"/>
  <c r="BI450"/>
  <c r="BH450"/>
  <c r="BG450"/>
  <c r="BF450"/>
  <c r="T450"/>
  <c r="R450"/>
  <c r="P450"/>
  <c r="BI448"/>
  <c r="BH448"/>
  <c r="BG448"/>
  <c r="BF448"/>
  <c r="T448"/>
  <c r="R448"/>
  <c r="P448"/>
  <c r="BI446"/>
  <c r="BH446"/>
  <c r="BG446"/>
  <c r="BF446"/>
  <c r="T446"/>
  <c r="R446"/>
  <c r="P446"/>
  <c r="BI442"/>
  <c r="BH442"/>
  <c r="BG442"/>
  <c r="BF442"/>
  <c r="T442"/>
  <c r="R442"/>
  <c r="P442"/>
  <c r="BI439"/>
  <c r="BH439"/>
  <c r="BG439"/>
  <c r="BF439"/>
  <c r="T439"/>
  <c r="R439"/>
  <c r="P439"/>
  <c r="BI437"/>
  <c r="BH437"/>
  <c r="BG437"/>
  <c r="BF437"/>
  <c r="T437"/>
  <c r="R437"/>
  <c r="P437"/>
  <c r="BI435"/>
  <c r="BH435"/>
  <c r="BG435"/>
  <c r="BF435"/>
  <c r="T435"/>
  <c r="R435"/>
  <c r="P435"/>
  <c r="BI432"/>
  <c r="BH432"/>
  <c r="BG432"/>
  <c r="BF432"/>
  <c r="T432"/>
  <c r="R432"/>
  <c r="P432"/>
  <c r="BI427"/>
  <c r="BH427"/>
  <c r="BG427"/>
  <c r="BF427"/>
  <c r="T427"/>
  <c r="R427"/>
  <c r="P427"/>
  <c r="BI426"/>
  <c r="BH426"/>
  <c r="BG426"/>
  <c r="BF426"/>
  <c r="T426"/>
  <c r="R426"/>
  <c r="P426"/>
  <c r="BI423"/>
  <c r="BH423"/>
  <c r="BG423"/>
  <c r="BF423"/>
  <c r="T423"/>
  <c r="R423"/>
  <c r="P423"/>
  <c r="BI421"/>
  <c r="BH421"/>
  <c r="BG421"/>
  <c r="BF421"/>
  <c r="T421"/>
  <c r="R421"/>
  <c r="P421"/>
  <c r="BI419"/>
  <c r="BH419"/>
  <c r="BG419"/>
  <c r="BF419"/>
  <c r="T419"/>
  <c r="R419"/>
  <c r="P419"/>
  <c r="BI416"/>
  <c r="BH416"/>
  <c r="BG416"/>
  <c r="BF416"/>
  <c r="T416"/>
  <c r="R416"/>
  <c r="P416"/>
  <c r="BI412"/>
  <c r="BH412"/>
  <c r="BG412"/>
  <c r="BF412"/>
  <c r="T412"/>
  <c r="R412"/>
  <c r="P412"/>
  <c r="BI410"/>
  <c r="BH410"/>
  <c r="BG410"/>
  <c r="BF410"/>
  <c r="T410"/>
  <c r="R410"/>
  <c r="P410"/>
  <c r="BI408"/>
  <c r="BH408"/>
  <c r="BG408"/>
  <c r="BF408"/>
  <c r="T408"/>
  <c r="R408"/>
  <c r="P408"/>
  <c r="BI406"/>
  <c r="BH406"/>
  <c r="BG406"/>
  <c r="BF406"/>
  <c r="T406"/>
  <c r="R406"/>
  <c r="P406"/>
  <c r="BI404"/>
  <c r="BH404"/>
  <c r="BG404"/>
  <c r="BF404"/>
  <c r="T404"/>
  <c r="R404"/>
  <c r="P404"/>
  <c r="BI402"/>
  <c r="BH402"/>
  <c r="BG402"/>
  <c r="BF402"/>
  <c r="T402"/>
  <c r="R402"/>
  <c r="P402"/>
  <c r="BI400"/>
  <c r="BH400"/>
  <c r="BG400"/>
  <c r="BF400"/>
  <c r="T400"/>
  <c r="R400"/>
  <c r="P400"/>
  <c r="BI399"/>
  <c r="BH399"/>
  <c r="BG399"/>
  <c r="BF399"/>
  <c r="T399"/>
  <c r="R399"/>
  <c r="P399"/>
  <c r="BI398"/>
  <c r="BH398"/>
  <c r="BG398"/>
  <c r="BF398"/>
  <c r="T398"/>
  <c r="R398"/>
  <c r="P398"/>
  <c r="BI397"/>
  <c r="BH397"/>
  <c r="BG397"/>
  <c r="BF397"/>
  <c r="T397"/>
  <c r="R397"/>
  <c r="P397"/>
  <c r="BI396"/>
  <c r="BH396"/>
  <c r="BG396"/>
  <c r="BF396"/>
  <c r="T396"/>
  <c r="R396"/>
  <c r="P396"/>
  <c r="BI395"/>
  <c r="BH395"/>
  <c r="BG395"/>
  <c r="BF395"/>
  <c r="T395"/>
  <c r="R395"/>
  <c r="P395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3"/>
  <c r="BH383"/>
  <c r="BG383"/>
  <c r="BF383"/>
  <c r="T383"/>
  <c r="R383"/>
  <c r="P383"/>
  <c r="BI380"/>
  <c r="BH380"/>
  <c r="BG380"/>
  <c r="BF380"/>
  <c r="T380"/>
  <c r="R380"/>
  <c r="P380"/>
  <c r="BI378"/>
  <c r="BH378"/>
  <c r="BG378"/>
  <c r="BF378"/>
  <c r="T378"/>
  <c r="R378"/>
  <c r="P378"/>
  <c r="BI330"/>
  <c r="BH330"/>
  <c r="BG330"/>
  <c r="BF330"/>
  <c r="T330"/>
  <c r="R330"/>
  <c r="P330"/>
  <c r="BI327"/>
  <c r="BH327"/>
  <c r="BG327"/>
  <c r="BF327"/>
  <c r="T327"/>
  <c r="R327"/>
  <c r="P327"/>
  <c r="BI323"/>
  <c r="BH323"/>
  <c r="BG323"/>
  <c r="BF323"/>
  <c r="T323"/>
  <c r="R323"/>
  <c r="P323"/>
  <c r="BI319"/>
  <c r="BH319"/>
  <c r="BG319"/>
  <c r="BF319"/>
  <c r="T319"/>
  <c r="R319"/>
  <c r="P319"/>
  <c r="BI316"/>
  <c r="BH316"/>
  <c r="BG316"/>
  <c r="BF316"/>
  <c r="T316"/>
  <c r="R316"/>
  <c r="P316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2"/>
  <c r="BH302"/>
  <c r="BG302"/>
  <c r="BF302"/>
  <c r="T302"/>
  <c r="R302"/>
  <c r="P302"/>
  <c r="BI301"/>
  <c r="BH301"/>
  <c r="BG301"/>
  <c r="BF301"/>
  <c r="T301"/>
  <c r="R301"/>
  <c r="P301"/>
  <c r="BI298"/>
  <c r="BH298"/>
  <c r="BG298"/>
  <c r="BF298"/>
  <c r="T298"/>
  <c r="R298"/>
  <c r="P298"/>
  <c r="BI296"/>
  <c r="BH296"/>
  <c r="BG296"/>
  <c r="BF296"/>
  <c r="T296"/>
  <c r="R296"/>
  <c r="P296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1"/>
  <c r="BH271"/>
  <c r="BG271"/>
  <c r="BF271"/>
  <c r="T271"/>
  <c r="R271"/>
  <c r="P271"/>
  <c r="BI266"/>
  <c r="BH266"/>
  <c r="BG266"/>
  <c r="BF266"/>
  <c r="T266"/>
  <c r="R266"/>
  <c r="P266"/>
  <c r="BI261"/>
  <c r="BH261"/>
  <c r="BG261"/>
  <c r="BF261"/>
  <c r="T261"/>
  <c r="R261"/>
  <c r="P261"/>
  <c r="BI257"/>
  <c r="BH257"/>
  <c r="BG257"/>
  <c r="BF257"/>
  <c r="T257"/>
  <c r="R257"/>
  <c r="P257"/>
  <c r="BI252"/>
  <c r="BH252"/>
  <c r="BG252"/>
  <c r="BF252"/>
  <c r="T252"/>
  <c r="R252"/>
  <c r="P252"/>
  <c r="BI250"/>
  <c r="BH250"/>
  <c r="BG250"/>
  <c r="BF250"/>
  <c r="T250"/>
  <c r="R250"/>
  <c r="P250"/>
  <c r="BI246"/>
  <c r="BH246"/>
  <c r="BG246"/>
  <c r="BF246"/>
  <c r="T246"/>
  <c r="R246"/>
  <c r="P246"/>
  <c r="BI245"/>
  <c r="BH245"/>
  <c r="BG245"/>
  <c r="BF245"/>
  <c r="T245"/>
  <c r="R245"/>
  <c r="P245"/>
  <c r="BI243"/>
  <c r="BH243"/>
  <c r="BG243"/>
  <c r="BF243"/>
  <c r="T243"/>
  <c r="R243"/>
  <c r="P243"/>
  <c r="BI242"/>
  <c r="BH242"/>
  <c r="BG242"/>
  <c r="BF242"/>
  <c r="T242"/>
  <c r="R242"/>
  <c r="P242"/>
  <c r="BI236"/>
  <c r="BH236"/>
  <c r="BG236"/>
  <c r="BF236"/>
  <c r="T236"/>
  <c r="R236"/>
  <c r="P236"/>
  <c r="BI230"/>
  <c r="BH230"/>
  <c r="BG230"/>
  <c r="BF230"/>
  <c r="T230"/>
  <c r="R230"/>
  <c r="P230"/>
  <c r="BI227"/>
  <c r="BH227"/>
  <c r="BG227"/>
  <c r="BF227"/>
  <c r="T227"/>
  <c r="R227"/>
  <c r="P227"/>
  <c r="BI225"/>
  <c r="BH225"/>
  <c r="BG225"/>
  <c r="BF225"/>
  <c r="T225"/>
  <c r="R225"/>
  <c r="P225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6"/>
  <c r="BH216"/>
  <c r="BG216"/>
  <c r="BF216"/>
  <c r="T216"/>
  <c r="R216"/>
  <c r="P216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J132"/>
  <c r="J131"/>
  <c r="F129"/>
  <c r="E127"/>
  <c r="J92"/>
  <c r="J91"/>
  <c r="F89"/>
  <c r="E87"/>
  <c r="J18"/>
  <c r="E18"/>
  <c r="F132"/>
  <c r="J17"/>
  <c r="J15"/>
  <c r="E15"/>
  <c r="F91"/>
  <c r="J14"/>
  <c r="J12"/>
  <c r="J129"/>
  <c r="E7"/>
  <c r="E85"/>
  <c i="8" r="J189"/>
  <c r="J37"/>
  <c r="J36"/>
  <c i="1" r="AY101"/>
  <c i="8" r="J35"/>
  <c i="1" r="AX101"/>
  <c i="8" r="J10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T180"/>
  <c r="R181"/>
  <c r="R180"/>
  <c r="P181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T170"/>
  <c r="R171"/>
  <c r="R170"/>
  <c r="P171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F123"/>
  <c r="E121"/>
  <c r="F89"/>
  <c r="E87"/>
  <c r="J24"/>
  <c r="E24"/>
  <c r="J92"/>
  <c r="J23"/>
  <c r="J21"/>
  <c r="E21"/>
  <c r="J91"/>
  <c r="J20"/>
  <c r="J18"/>
  <c r="E18"/>
  <c r="F126"/>
  <c r="J17"/>
  <c r="J15"/>
  <c r="E15"/>
  <c r="F125"/>
  <c r="J14"/>
  <c r="J12"/>
  <c r="J123"/>
  <c r="E7"/>
  <c r="E85"/>
  <c i="7" r="J124"/>
  <c r="J37"/>
  <c r="J36"/>
  <c i="1" r="AY100"/>
  <c i="7" r="J35"/>
  <c i="1" r="AX100"/>
  <c i="7" r="BI161"/>
  <c r="BH161"/>
  <c r="BG161"/>
  <c r="BF161"/>
  <c r="T161"/>
  <c r="T160"/>
  <c r="T159"/>
  <c r="R161"/>
  <c r="R160"/>
  <c r="R159"/>
  <c r="P161"/>
  <c r="P160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J97"/>
  <c r="F117"/>
  <c r="E115"/>
  <c r="F89"/>
  <c r="E87"/>
  <c r="J24"/>
  <c r="E24"/>
  <c r="J92"/>
  <c r="J23"/>
  <c r="J21"/>
  <c r="E21"/>
  <c r="J119"/>
  <c r="J20"/>
  <c r="J18"/>
  <c r="E18"/>
  <c r="F120"/>
  <c r="J17"/>
  <c r="J15"/>
  <c r="E15"/>
  <c r="F119"/>
  <c r="J14"/>
  <c r="J12"/>
  <c r="J117"/>
  <c r="E7"/>
  <c r="E113"/>
  <c i="6" r="J123"/>
  <c r="J37"/>
  <c r="J36"/>
  <c i="1" r="AY99"/>
  <c i="6" r="J35"/>
  <c i="1" r="AX99"/>
  <c i="6" r="BI145"/>
  <c r="BH145"/>
  <c r="BG145"/>
  <c r="BF145"/>
  <c r="T145"/>
  <c r="T144"/>
  <c r="T143"/>
  <c r="R145"/>
  <c r="R144"/>
  <c r="R143"/>
  <c r="P145"/>
  <c r="P144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97"/>
  <c r="F116"/>
  <c r="E114"/>
  <c r="F89"/>
  <c r="E87"/>
  <c r="J24"/>
  <c r="E24"/>
  <c r="J119"/>
  <c r="J23"/>
  <c r="J21"/>
  <c r="E21"/>
  <c r="J91"/>
  <c r="J20"/>
  <c r="J18"/>
  <c r="E18"/>
  <c r="F119"/>
  <c r="J17"/>
  <c r="J15"/>
  <c r="E15"/>
  <c r="F91"/>
  <c r="J14"/>
  <c r="J12"/>
  <c r="J116"/>
  <c r="E7"/>
  <c r="E112"/>
  <c i="5" r="J37"/>
  <c r="J36"/>
  <c i="1" r="AY98"/>
  <c i="5" r="J35"/>
  <c i="1" r="AX98"/>
  <c i="5" r="BI140"/>
  <c r="BH140"/>
  <c r="BG140"/>
  <c r="BF140"/>
  <c r="T140"/>
  <c r="T139"/>
  <c r="T138"/>
  <c r="R140"/>
  <c r="R139"/>
  <c r="R138"/>
  <c r="P140"/>
  <c r="P139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F114"/>
  <c r="E112"/>
  <c r="F89"/>
  <c r="E87"/>
  <c r="J24"/>
  <c r="E24"/>
  <c r="J92"/>
  <c r="J23"/>
  <c r="J21"/>
  <c r="E21"/>
  <c r="J116"/>
  <c r="J20"/>
  <c r="J18"/>
  <c r="E18"/>
  <c r="F117"/>
  <c r="J17"/>
  <c r="J15"/>
  <c r="E15"/>
  <c r="F116"/>
  <c r="J14"/>
  <c r="J12"/>
  <c r="J89"/>
  <c r="E7"/>
  <c r="E110"/>
  <c i="4" r="J37"/>
  <c r="J36"/>
  <c i="1" r="AY97"/>
  <c i="4" r="J35"/>
  <c i="1" r="AX97"/>
  <c i="4" r="BI179"/>
  <c r="BH179"/>
  <c r="BG179"/>
  <c r="BF179"/>
  <c r="T179"/>
  <c r="T178"/>
  <c r="T177"/>
  <c r="R179"/>
  <c r="R178"/>
  <c r="R177"/>
  <c r="P179"/>
  <c r="P178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F118"/>
  <c r="E116"/>
  <c r="F89"/>
  <c r="E87"/>
  <c r="J24"/>
  <c r="E24"/>
  <c r="J121"/>
  <c r="J23"/>
  <c r="J21"/>
  <c r="E21"/>
  <c r="J91"/>
  <c r="J20"/>
  <c r="J18"/>
  <c r="E18"/>
  <c r="F121"/>
  <c r="J17"/>
  <c r="J15"/>
  <c r="E15"/>
  <c r="F91"/>
  <c r="J14"/>
  <c r="J12"/>
  <c r="J89"/>
  <c r="E7"/>
  <c r="E114"/>
  <c i="3" r="J37"/>
  <c r="J36"/>
  <c i="1" r="AY96"/>
  <c i="3" r="J35"/>
  <c i="1" r="AX96"/>
  <c i="3" r="BI143"/>
  <c r="BH143"/>
  <c r="BG143"/>
  <c r="BF143"/>
  <c r="T143"/>
  <c r="T142"/>
  <c r="T141"/>
  <c r="R143"/>
  <c r="R142"/>
  <c r="R141"/>
  <c r="P143"/>
  <c r="P142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5"/>
  <c r="E113"/>
  <c r="F89"/>
  <c r="E87"/>
  <c r="J24"/>
  <c r="E24"/>
  <c r="J92"/>
  <c r="J23"/>
  <c r="J21"/>
  <c r="E21"/>
  <c r="J91"/>
  <c r="J20"/>
  <c r="J18"/>
  <c r="E18"/>
  <c r="F118"/>
  <c r="J17"/>
  <c r="J15"/>
  <c r="E15"/>
  <c r="F117"/>
  <c r="J14"/>
  <c r="J12"/>
  <c r="J115"/>
  <c r="E7"/>
  <c r="E85"/>
  <c i="2" r="J37"/>
  <c r="J36"/>
  <c i="1" r="AY95"/>
  <c i="2" r="J35"/>
  <c i="1" r="AX95"/>
  <c i="2" r="BI121"/>
  <c r="BH121"/>
  <c r="BG121"/>
  <c r="BF121"/>
  <c r="T121"/>
  <c r="T120"/>
  <c r="T119"/>
  <c r="T118"/>
  <c r="R121"/>
  <c r="R120"/>
  <c r="R119"/>
  <c r="R118"/>
  <c r="P121"/>
  <c r="P120"/>
  <c r="P119"/>
  <c r="P118"/>
  <c i="1" r="AU95"/>
  <c i="2" r="F112"/>
  <c r="E110"/>
  <c r="F89"/>
  <c r="E87"/>
  <c r="J24"/>
  <c r="E24"/>
  <c r="J115"/>
  <c r="J23"/>
  <c r="J21"/>
  <c r="E21"/>
  <c r="J114"/>
  <c r="J20"/>
  <c r="J18"/>
  <c r="E18"/>
  <c r="F92"/>
  <c r="J17"/>
  <c r="J15"/>
  <c r="E15"/>
  <c r="F91"/>
  <c r="J14"/>
  <c r="J12"/>
  <c r="J112"/>
  <c r="E7"/>
  <c r="E85"/>
  <c i="1" r="L90"/>
  <c r="AM90"/>
  <c r="AM89"/>
  <c r="L89"/>
  <c r="AM87"/>
  <c r="L87"/>
  <c r="L85"/>
  <c r="L84"/>
  <c i="2" r="F34"/>
  <c i="3" r="J140"/>
  <c r="J138"/>
  <c r="J136"/>
  <c r="BK133"/>
  <c r="BK143"/>
  <c i="4" r="J173"/>
  <c r="J144"/>
  <c r="BK169"/>
  <c r="BK143"/>
  <c r="J175"/>
  <c r="J147"/>
  <c r="J163"/>
  <c r="J141"/>
  <c r="BK137"/>
  <c r="BK158"/>
  <c r="BK145"/>
  <c r="BK154"/>
  <c r="J134"/>
  <c i="5" r="BK131"/>
  <c r="BK128"/>
  <c r="J131"/>
  <c r="BK134"/>
  <c r="J134"/>
  <c i="6" r="J142"/>
  <c r="J138"/>
  <c r="J133"/>
  <c r="J127"/>
  <c r="BK138"/>
  <c i="7" r="BK161"/>
  <c r="BK137"/>
  <c r="BK143"/>
  <c r="BK154"/>
  <c r="J144"/>
  <c r="BK129"/>
  <c r="J161"/>
  <c r="J151"/>
  <c r="J127"/>
  <c r="BK138"/>
  <c r="BK127"/>
  <c i="8" r="BK167"/>
  <c r="BK153"/>
  <c r="J131"/>
  <c r="J162"/>
  <c r="J139"/>
  <c r="J183"/>
  <c r="BK171"/>
  <c r="BK134"/>
  <c r="BK152"/>
  <c r="BK146"/>
  <c r="BK179"/>
  <c r="BK150"/>
  <c r="BK132"/>
  <c r="BK162"/>
  <c r="BK155"/>
  <c i="9" r="BK619"/>
  <c r="J566"/>
  <c r="BK544"/>
  <c r="J529"/>
  <c r="J500"/>
  <c r="BK427"/>
  <c r="BK383"/>
  <c r="J316"/>
  <c r="BK205"/>
  <c r="J143"/>
  <c r="J592"/>
  <c r="J560"/>
  <c r="BK520"/>
  <c r="BK497"/>
  <c r="BK437"/>
  <c r="BK378"/>
  <c r="J246"/>
  <c r="J205"/>
  <c r="J141"/>
  <c r="J586"/>
  <c r="J570"/>
  <c r="BK554"/>
  <c r="BK524"/>
  <c r="BK495"/>
  <c r="J419"/>
  <c r="J391"/>
  <c r="J271"/>
  <c r="J213"/>
  <c r="BK666"/>
  <c r="BK576"/>
  <c r="J554"/>
  <c r="BK518"/>
  <c r="BK488"/>
  <c r="BK410"/>
  <c r="BK301"/>
  <c r="J211"/>
  <c r="BK833"/>
  <c r="J613"/>
  <c r="J565"/>
  <c r="BK522"/>
  <c r="BK472"/>
  <c r="J397"/>
  <c r="J308"/>
  <c r="BK145"/>
  <c r="J625"/>
  <c r="J520"/>
  <c r="BK499"/>
  <c r="J398"/>
  <c r="BK280"/>
  <c r="BK181"/>
  <c r="BK602"/>
  <c r="BK560"/>
  <c r="J522"/>
  <c r="J492"/>
  <c r="J437"/>
  <c r="J302"/>
  <c r="BK242"/>
  <c r="J145"/>
  <c r="BK616"/>
  <c r="BK573"/>
  <c r="BK526"/>
  <c r="J505"/>
  <c r="J466"/>
  <c r="J387"/>
  <c r="J250"/>
  <c r="BK189"/>
  <c i="10" r="J287"/>
  <c r="BK250"/>
  <c r="BK214"/>
  <c r="BK183"/>
  <c r="J293"/>
  <c r="BK256"/>
  <c r="J219"/>
  <c r="J196"/>
  <c r="J169"/>
  <c r="BK142"/>
  <c r="BK269"/>
  <c r="J226"/>
  <c r="J197"/>
  <c r="BK157"/>
  <c r="BK287"/>
  <c r="J258"/>
  <c r="J237"/>
  <c r="BK212"/>
  <c r="BK186"/>
  <c r="J166"/>
  <c r="J144"/>
  <c r="BK294"/>
  <c r="BK253"/>
  <c r="J216"/>
  <c r="J171"/>
  <c r="J140"/>
  <c r="BK283"/>
  <c r="J250"/>
  <c r="BK225"/>
  <c r="BK197"/>
  <c r="J174"/>
  <c r="J158"/>
  <c r="BK144"/>
  <c r="J249"/>
  <c r="J210"/>
  <c r="J177"/>
  <c r="BK151"/>
  <c r="J137"/>
  <c i="2" r="J121"/>
  <c r="BK121"/>
  <c i="3" r="J143"/>
  <c r="BK138"/>
  <c r="J137"/>
  <c r="BK140"/>
  <c r="J135"/>
  <c r="BK137"/>
  <c i="4" r="BK163"/>
  <c r="J138"/>
  <c r="BK167"/>
  <c r="J154"/>
  <c r="J166"/>
  <c r="J133"/>
  <c r="J169"/>
  <c r="J145"/>
  <c r="BK128"/>
  <c r="J170"/>
  <c r="BK142"/>
  <c r="J171"/>
  <c r="BK147"/>
  <c i="5" r="BK127"/>
  <c r="J132"/>
  <c r="J140"/>
  <c r="J127"/>
  <c i="6" r="J135"/>
  <c r="BK145"/>
  <c r="J140"/>
  <c r="BK140"/>
  <c r="BK135"/>
  <c i="7" r="J155"/>
  <c r="J143"/>
  <c r="BK132"/>
  <c r="BK148"/>
  <c r="J154"/>
  <c r="BK126"/>
  <c r="BK155"/>
  <c r="J142"/>
  <c r="J132"/>
  <c i="8" r="J171"/>
  <c r="BK143"/>
  <c r="BK181"/>
  <c r="J142"/>
  <c r="J181"/>
  <c r="BK156"/>
  <c r="BK168"/>
  <c r="J169"/>
  <c r="BK135"/>
  <c r="BK173"/>
  <c r="J140"/>
  <c r="J149"/>
  <c r="J151"/>
  <c i="9" r="BK586"/>
  <c r="BK557"/>
  <c r="BK534"/>
  <c r="BK484"/>
  <c r="J435"/>
  <c r="BK393"/>
  <c r="BK307"/>
  <c r="J201"/>
  <c r="BK166"/>
  <c r="BK714"/>
  <c r="J588"/>
  <c r="J539"/>
  <c r="BK500"/>
  <c r="J448"/>
  <c r="BK387"/>
  <c r="BK271"/>
  <c r="J218"/>
  <c r="BK188"/>
  <c r="BK712"/>
  <c r="BK584"/>
  <c r="BK532"/>
  <c r="J508"/>
  <c r="J421"/>
  <c r="BK386"/>
  <c r="J283"/>
  <c r="BK230"/>
  <c r="J835"/>
  <c r="J591"/>
  <c r="BK562"/>
  <c r="J534"/>
  <c r="J510"/>
  <c r="BK419"/>
  <c r="J330"/>
  <c r="BK221"/>
  <c r="BK158"/>
  <c r="BK625"/>
  <c r="BK569"/>
  <c r="BK528"/>
  <c r="J494"/>
  <c r="J416"/>
  <c r="BK319"/>
  <c r="BK213"/>
  <c r="J632"/>
  <c r="BK511"/>
  <c r="BK490"/>
  <c r="BK432"/>
  <c r="J378"/>
  <c r="J227"/>
  <c r="J712"/>
  <c r="BK592"/>
  <c r="BK567"/>
  <c r="J532"/>
  <c r="BK496"/>
  <c r="J446"/>
  <c r="J388"/>
  <c r="J280"/>
  <c r="BK193"/>
  <c r="BK138"/>
  <c r="BK613"/>
  <c r="J559"/>
  <c r="J530"/>
  <c r="J502"/>
  <c r="BK416"/>
  <c r="J252"/>
  <c r="J191"/>
  <c r="J138"/>
  <c i="10" r="J257"/>
  <c r="BK220"/>
  <c r="BK184"/>
  <c r="BK292"/>
  <c r="J263"/>
  <c r="BK236"/>
  <c r="BK206"/>
  <c r="J190"/>
  <c r="J295"/>
  <c r="BK268"/>
  <c r="J230"/>
  <c r="J201"/>
  <c r="BK170"/>
  <c r="BK137"/>
  <c r="BK274"/>
  <c r="BK257"/>
  <c r="J235"/>
  <c r="BK208"/>
  <c r="J184"/>
  <c r="J168"/>
  <c r="BK143"/>
  <c r="J282"/>
  <c r="J270"/>
  <c r="J213"/>
  <c r="J187"/>
  <c r="BK165"/>
  <c r="BK291"/>
  <c r="BK262"/>
  <c r="J239"/>
  <c r="BK207"/>
  <c r="J183"/>
  <c r="BK167"/>
  <c r="J151"/>
  <c r="J251"/>
  <c r="J224"/>
  <c r="J194"/>
  <c r="BK164"/>
  <c r="J139"/>
  <c i="1" r="AS94"/>
  <c i="3" r="BK130"/>
  <c r="BK131"/>
  <c r="J126"/>
  <c r="J134"/>
  <c i="4" r="BK160"/>
  <c r="BK173"/>
  <c r="BK159"/>
  <c r="J179"/>
  <c r="BK164"/>
  <c r="BK131"/>
  <c r="J158"/>
  <c r="BK141"/>
  <c r="J136"/>
  <c r="J157"/>
  <c r="J128"/>
  <c r="BK152"/>
  <c i="5" r="BK132"/>
  <c r="BK129"/>
  <c r="J126"/>
  <c r="J133"/>
  <c r="BK133"/>
  <c i="6" r="J145"/>
  <c r="BK134"/>
  <c r="J132"/>
  <c r="J134"/>
  <c r="J130"/>
  <c i="7" r="J147"/>
  <c r="BK150"/>
  <c r="J146"/>
  <c r="BK146"/>
  <c r="BK142"/>
  <c r="J148"/>
  <c r="BK147"/>
  <c i="8" r="BK187"/>
  <c r="BK161"/>
  <c r="BK137"/>
  <c r="BK176"/>
  <c r="BK188"/>
  <c r="BK164"/>
  <c r="J133"/>
  <c r="J176"/>
  <c r="BK142"/>
  <c r="J177"/>
  <c r="BK149"/>
  <c r="J165"/>
  <c r="BK151"/>
  <c i="9" r="J836"/>
  <c r="BK578"/>
  <c r="BK550"/>
  <c r="BK537"/>
  <c r="J509"/>
  <c r="BK439"/>
  <c r="J395"/>
  <c r="BK327"/>
  <c r="J266"/>
  <c r="J179"/>
  <c r="BK139"/>
  <c r="J607"/>
  <c r="BK570"/>
  <c r="J516"/>
  <c r="J493"/>
  <c r="J408"/>
  <c r="J306"/>
  <c r="BK211"/>
  <c r="J780"/>
  <c r="BK588"/>
  <c r="BK571"/>
  <c r="BK553"/>
  <c r="J519"/>
  <c r="J491"/>
  <c r="BK396"/>
  <c r="BK312"/>
  <c r="BK250"/>
  <c r="J198"/>
  <c r="J704"/>
  <c r="J583"/>
  <c r="J553"/>
  <c r="BK525"/>
  <c r="BK480"/>
  <c r="BK402"/>
  <c r="BK295"/>
  <c r="BK224"/>
  <c r="BK167"/>
  <c r="BK741"/>
  <c r="BK575"/>
  <c r="J562"/>
  <c r="BK502"/>
  <c r="J457"/>
  <c r="J392"/>
  <c r="BK227"/>
  <c r="J701"/>
  <c r="J533"/>
  <c r="J503"/>
  <c r="J460"/>
  <c r="BK308"/>
  <c r="BK236"/>
  <c r="BK814"/>
  <c r="BK590"/>
  <c r="BK548"/>
  <c r="BK521"/>
  <c r="BK489"/>
  <c r="BK406"/>
  <c r="BK323"/>
  <c r="BK276"/>
  <c r="BK201"/>
  <c r="J814"/>
  <c r="BK587"/>
  <c r="BK546"/>
  <c r="BK516"/>
  <c r="J496"/>
  <c r="BK426"/>
  <c r="BK293"/>
  <c r="J216"/>
  <c r="J164"/>
  <c i="10" r="J262"/>
  <c r="BK238"/>
  <c r="J202"/>
  <c r="BK155"/>
  <c r="BK279"/>
  <c r="BK237"/>
  <c r="J214"/>
  <c r="BK194"/>
  <c r="BK176"/>
  <c r="BK147"/>
  <c r="BK277"/>
  <c r="J240"/>
  <c r="BK215"/>
  <c r="BK189"/>
  <c r="J152"/>
  <c r="BK267"/>
  <c r="J255"/>
  <c r="J234"/>
  <c r="BK195"/>
  <c r="J180"/>
  <c r="BK158"/>
  <c r="BK140"/>
  <c r="BK280"/>
  <c r="J256"/>
  <c r="J222"/>
  <c r="J193"/>
  <c r="BK139"/>
  <c r="J267"/>
  <c r="J232"/>
  <c r="BK198"/>
  <c r="BK169"/>
  <c r="J156"/>
  <c r="J277"/>
  <c r="J218"/>
  <c r="BK180"/>
  <c r="BK159"/>
  <c i="2" r="F35"/>
  <c i="3" r="J131"/>
  <c r="BK135"/>
  <c r="BK127"/>
  <c r="BK136"/>
  <c r="BK129"/>
  <c i="4" r="BK179"/>
  <c r="J161"/>
  <c r="BK130"/>
  <c r="J164"/>
  <c r="BK148"/>
  <c r="BK176"/>
  <c r="BK161"/>
  <c r="J130"/>
  <c r="J160"/>
  <c r="BK138"/>
  <c r="J127"/>
  <c r="BK166"/>
  <c r="J151"/>
  <c r="J165"/>
  <c r="J143"/>
  <c i="5" r="J128"/>
  <c r="BK125"/>
  <c r="J137"/>
  <c r="BK135"/>
  <c r="BK122"/>
  <c i="6" r="BK129"/>
  <c r="BK125"/>
  <c r="BK141"/>
  <c r="BK142"/>
  <c r="J125"/>
  <c i="7" r="J152"/>
  <c r="J128"/>
  <c r="J126"/>
  <c r="J131"/>
  <c r="BK133"/>
  <c r="BK153"/>
  <c r="BK156"/>
  <c r="J134"/>
  <c i="8" r="BK186"/>
  <c r="J156"/>
  <c r="BK177"/>
  <c r="BK147"/>
  <c r="J184"/>
  <c r="BK163"/>
  <c r="J186"/>
  <c r="BK131"/>
  <c r="BK139"/>
  <c r="J167"/>
  <c r="BK184"/>
  <c r="BK160"/>
  <c r="J141"/>
  <c i="9" r="J812"/>
  <c r="J576"/>
  <c r="J547"/>
  <c r="BK519"/>
  <c r="J464"/>
  <c r="J406"/>
  <c r="J380"/>
  <c r="J291"/>
  <c r="BK207"/>
  <c r="J167"/>
  <c r="BK632"/>
  <c r="BK551"/>
  <c r="BK512"/>
  <c r="BK457"/>
  <c r="BK388"/>
  <c r="BK286"/>
  <c r="J236"/>
  <c r="BK156"/>
  <c r="J630"/>
  <c r="J572"/>
  <c r="BK555"/>
  <c r="BK529"/>
  <c r="J507"/>
  <c r="J426"/>
  <c r="J393"/>
  <c r="J295"/>
  <c r="J221"/>
  <c r="BK777"/>
  <c r="J602"/>
  <c r="J567"/>
  <c r="J536"/>
  <c r="BK494"/>
  <c r="J400"/>
  <c r="BK274"/>
  <c r="BK192"/>
  <c r="J717"/>
  <c r="BK577"/>
  <c r="BK540"/>
  <c r="J498"/>
  <c r="BK442"/>
  <c r="BK380"/>
  <c r="J177"/>
  <c r="J593"/>
  <c r="J587"/>
  <c r="BK585"/>
  <c r="BK582"/>
  <c r="BK580"/>
  <c r="BK579"/>
  <c r="BK574"/>
  <c r="J571"/>
  <c r="BK568"/>
  <c r="BK565"/>
  <c r="BK563"/>
  <c r="BK561"/>
  <c r="BK558"/>
  <c r="J557"/>
  <c r="BK552"/>
  <c r="J550"/>
  <c r="J537"/>
  <c r="BK513"/>
  <c r="BK492"/>
  <c r="J423"/>
  <c r="BK302"/>
  <c r="BK203"/>
  <c r="J619"/>
  <c r="J577"/>
  <c r="J531"/>
  <c r="BK498"/>
  <c r="BK448"/>
  <c r="J390"/>
  <c r="BK283"/>
  <c r="J194"/>
  <c r="J139"/>
  <c r="J622"/>
  <c r="BK581"/>
  <c r="BK538"/>
  <c r="J506"/>
  <c r="BK491"/>
  <c r="J427"/>
  <c r="BK266"/>
  <c r="J196"/>
  <c r="J156"/>
  <c i="10" r="J261"/>
  <c r="BK232"/>
  <c r="J204"/>
  <c r="BK160"/>
  <c r="J284"/>
  <c r="J246"/>
  <c r="BK226"/>
  <c r="BK202"/>
  <c r="BK182"/>
  <c r="BK154"/>
  <c r="BK276"/>
  <c r="BK227"/>
  <c r="J203"/>
  <c r="J186"/>
  <c r="J143"/>
  <c r="BK266"/>
  <c r="BK246"/>
  <c r="J220"/>
  <c r="J198"/>
  <c r="J182"/>
  <c r="J164"/>
  <c r="BK138"/>
  <c r="J276"/>
  <c r="BK235"/>
  <c r="J195"/>
  <c r="J170"/>
  <c r="J138"/>
  <c r="BK271"/>
  <c r="J242"/>
  <c r="J206"/>
  <c r="J176"/>
  <c r="J159"/>
  <c r="BK149"/>
  <c r="BK261"/>
  <c r="J227"/>
  <c r="BK190"/>
  <c r="J167"/>
  <c r="J146"/>
  <c i="2" r="F37"/>
  <c i="3" r="J130"/>
  <c r="J133"/>
  <c r="BK134"/>
  <c r="J139"/>
  <c r="J124"/>
  <c i="4" r="BK175"/>
  <c r="BK151"/>
  <c r="BK126"/>
  <c r="BK144"/>
  <c r="BK171"/>
  <c r="BK157"/>
  <c r="BK129"/>
  <c r="BK156"/>
  <c r="J126"/>
  <c r="BK140"/>
  <c r="BK165"/>
  <c r="BK134"/>
  <c r="J159"/>
  <c r="J139"/>
  <c i="5" r="J122"/>
  <c r="BK123"/>
  <c r="BK140"/>
  <c r="BK136"/>
  <c r="BK126"/>
  <c i="6" r="BK130"/>
  <c r="J136"/>
  <c r="J129"/>
  <c r="J139"/>
  <c i="7" r="J156"/>
  <c r="BK136"/>
  <c r="J133"/>
  <c r="BK134"/>
  <c r="J141"/>
  <c r="J137"/>
  <c r="BK152"/>
  <c r="BK151"/>
  <c r="J145"/>
  <c i="8" r="BK159"/>
  <c r="J132"/>
  <c r="J160"/>
  <c r="BK138"/>
  <c r="BK178"/>
  <c r="J147"/>
  <c r="J163"/>
  <c r="J153"/>
  <c r="J134"/>
  <c r="J152"/>
  <c r="J168"/>
  <c r="J143"/>
  <c r="J137"/>
  <c i="9" r="J627"/>
  <c r="BK559"/>
  <c r="J542"/>
  <c r="J528"/>
  <c r="J497"/>
  <c r="J432"/>
  <c r="J394"/>
  <c r="J319"/>
  <c r="BK257"/>
  <c r="BK169"/>
  <c r="BK812"/>
  <c r="J590"/>
  <c r="J574"/>
  <c r="BK527"/>
  <c r="J495"/>
  <c r="BK446"/>
  <c r="J383"/>
  <c r="J261"/>
  <c r="BK216"/>
  <c r="BK148"/>
  <c r="BK593"/>
  <c r="J575"/>
  <c r="J558"/>
  <c r="BK539"/>
  <c r="J518"/>
  <c r="J480"/>
  <c r="J412"/>
  <c r="BK330"/>
  <c r="BK261"/>
  <c r="J207"/>
  <c r="BK630"/>
  <c r="J568"/>
  <c r="J540"/>
  <c r="BK504"/>
  <c r="BK412"/>
  <c r="J312"/>
  <c r="BK218"/>
  <c r="J153"/>
  <c r="BK622"/>
  <c r="BK566"/>
  <c r="J511"/>
  <c r="J486"/>
  <c r="BK400"/>
  <c r="J276"/>
  <c r="J166"/>
  <c r="BK667"/>
  <c r="J525"/>
  <c r="BK508"/>
  <c r="J476"/>
  <c r="J323"/>
  <c r="J257"/>
  <c r="J169"/>
  <c r="J604"/>
  <c r="J578"/>
  <c r="J546"/>
  <c r="J499"/>
  <c r="BK460"/>
  <c r="BK397"/>
  <c r="J293"/>
  <c r="BK191"/>
  <c r="BK780"/>
  <c r="J582"/>
  <c r="J552"/>
  <c r="J517"/>
  <c r="BK486"/>
  <c r="J439"/>
  <c r="BK296"/>
  <c r="BK225"/>
  <c r="J181"/>
  <c i="10" r="BK293"/>
  <c r="BK258"/>
  <c r="BK230"/>
  <c r="BK185"/>
  <c r="J153"/>
  <c r="J283"/>
  <c r="BK242"/>
  <c r="BK222"/>
  <c r="BK199"/>
  <c r="J178"/>
  <c r="J148"/>
  <c r="J280"/>
  <c r="BK260"/>
  <c r="J225"/>
  <c r="J192"/>
  <c r="J200"/>
  <c r="J154"/>
  <c r="J285"/>
  <c r="BK251"/>
  <c r="J221"/>
  <c r="BK196"/>
  <c r="BK172"/>
  <c r="BK153"/>
  <c r="BK270"/>
  <c r="J244"/>
  <c r="J207"/>
  <c r="BK174"/>
  <c r="J141"/>
  <c i="2" r="J34"/>
  <c i="3" r="BK124"/>
  <c r="BK125"/>
  <c r="J125"/>
  <c r="J129"/>
  <c i="4" r="BK170"/>
  <c r="BK139"/>
  <c r="J172"/>
  <c r="J156"/>
  <c r="J174"/>
  <c r="BK136"/>
  <c r="BK172"/>
  <c r="BK146"/>
  <c r="J137"/>
  <c r="J132"/>
  <c r="J148"/>
  <c r="BK127"/>
  <c r="J146"/>
  <c r="J129"/>
  <c i="5" r="J123"/>
  <c r="J135"/>
  <c r="J130"/>
  <c r="J129"/>
  <c i="6" r="BK136"/>
  <c r="BK127"/>
  <c r="J126"/>
  <c r="BK139"/>
  <c r="BK133"/>
  <c i="7" r="J153"/>
  <c r="J157"/>
  <c r="BK157"/>
  <c r="J129"/>
  <c r="J140"/>
  <c r="BK128"/>
  <c r="BK145"/>
  <c r="BK141"/>
  <c r="J130"/>
  <c i="8" r="BK165"/>
  <c r="BK133"/>
  <c r="J174"/>
  <c r="J187"/>
  <c r="J173"/>
  <c r="J145"/>
  <c r="BK175"/>
  <c r="BK141"/>
  <c r="J175"/>
  <c r="BK145"/>
  <c r="BK174"/>
  <c r="J164"/>
  <c r="BK169"/>
  <c i="9" r="BK835"/>
  <c r="BK572"/>
  <c r="J548"/>
  <c r="BK531"/>
  <c r="J514"/>
  <c r="J469"/>
  <c r="BK421"/>
  <c r="BK392"/>
  <c r="J286"/>
  <c r="BK198"/>
  <c r="BK164"/>
  <c r="BK717"/>
  <c r="J589"/>
  <c r="BK549"/>
  <c r="BK505"/>
  <c r="BK454"/>
  <c r="J327"/>
  <c r="BK243"/>
  <c r="J193"/>
  <c r="J777"/>
  <c r="J581"/>
  <c r="BK564"/>
  <c r="BK536"/>
  <c r="J512"/>
  <c r="J442"/>
  <c r="BK408"/>
  <c r="BK298"/>
  <c r="J242"/>
  <c r="BK141"/>
  <c r="BK627"/>
  <c r="J573"/>
  <c r="J551"/>
  <c r="J523"/>
  <c r="BK476"/>
  <c r="BK398"/>
  <c r="J230"/>
  <c r="BK186"/>
  <c r="J744"/>
  <c r="J563"/>
  <c r="J501"/>
  <c r="J396"/>
  <c r="J243"/>
  <c r="BK822"/>
  <c r="J617"/>
  <c r="BK530"/>
  <c r="BK510"/>
  <c r="J472"/>
  <c r="BK399"/>
  <c r="BK291"/>
  <c r="J186"/>
  <c r="BK607"/>
  <c r="J579"/>
  <c r="J544"/>
  <c r="BK503"/>
  <c r="J487"/>
  <c r="J402"/>
  <c r="J296"/>
  <c r="J203"/>
  <c r="BK836"/>
  <c r="BK591"/>
  <c r="J564"/>
  <c r="BK523"/>
  <c r="BK493"/>
  <c r="J386"/>
  <c r="BK246"/>
  <c r="J192"/>
  <c i="10" r="J266"/>
  <c r="BK247"/>
  <c r="BK211"/>
  <c r="BK179"/>
  <c r="J296"/>
  <c r="BK278"/>
  <c r="J241"/>
  <c r="J217"/>
  <c r="J189"/>
  <c r="J290"/>
  <c r="J273"/>
  <c r="J228"/>
  <c r="BK200"/>
  <c r="J162"/>
  <c r="J136"/>
  <c r="J269"/>
  <c r="J253"/>
  <c r="BK219"/>
  <c r="BK201"/>
  <c r="BK175"/>
  <c r="J161"/>
  <c r="BK141"/>
  <c r="J291"/>
  <c r="BK240"/>
  <c r="BK210"/>
  <c r="BK177"/>
  <c r="J292"/>
  <c r="BK254"/>
  <c r="BK241"/>
  <c r="BK209"/>
  <c r="BK178"/>
  <c r="J160"/>
  <c r="J145"/>
  <c r="J268"/>
  <c r="J243"/>
  <c r="BK203"/>
  <c r="J175"/>
  <c r="J147"/>
  <c i="9" r="J524"/>
  <c r="BK404"/>
  <c r="BK306"/>
  <c r="BK744"/>
  <c r="BK604"/>
  <c r="J515"/>
  <c r="BK487"/>
  <c r="J404"/>
  <c r="J301"/>
  <c r="J188"/>
  <c r="J616"/>
  <c r="J580"/>
  <c r="J561"/>
  <c r="BK501"/>
  <c r="BK464"/>
  <c r="BK394"/>
  <c r="J274"/>
  <c r="J158"/>
  <c r="J714"/>
  <c r="BK594"/>
  <c r="J555"/>
  <c r="J521"/>
  <c r="J504"/>
  <c r="J484"/>
  <c r="BK389"/>
  <c r="BK272"/>
  <c r="BK209"/>
  <c r="J148"/>
  <c i="10" r="BK259"/>
  <c r="BK224"/>
  <c r="BK187"/>
  <c r="J163"/>
  <c r="BK285"/>
  <c r="J254"/>
  <c r="BK228"/>
  <c r="J212"/>
  <c r="J165"/>
  <c r="BK289"/>
  <c r="BK244"/>
  <c r="J208"/>
  <c r="BK188"/>
  <c r="BK145"/>
  <c r="J289"/>
  <c r="J259"/>
  <c r="J245"/>
  <c r="BK217"/>
  <c r="BK191"/>
  <c r="BK171"/>
  <c r="J157"/>
  <c r="BK136"/>
  <c r="BK273"/>
  <c r="BK239"/>
  <c r="BK204"/>
  <c r="J185"/>
  <c r="BK146"/>
  <c r="J278"/>
  <c r="BK243"/>
  <c r="BK218"/>
  <c r="J179"/>
  <c r="BK166"/>
  <c r="J155"/>
  <c r="J279"/>
  <c r="BK245"/>
  <c r="BK213"/>
  <c r="BK181"/>
  <c r="BK148"/>
  <c i="2" r="F36"/>
  <c i="3" r="BK123"/>
  <c r="BK126"/>
  <c r="BK139"/>
  <c r="J127"/>
  <c r="J123"/>
  <c i="4" r="J150"/>
  <c r="BK174"/>
  <c r="J142"/>
  <c r="J167"/>
  <c r="J153"/>
  <c r="J176"/>
  <c r="BK150"/>
  <c r="J140"/>
  <c r="BK133"/>
  <c r="J152"/>
  <c r="BK132"/>
  <c r="BK153"/>
  <c r="J131"/>
  <c i="5" r="J125"/>
  <c r="BK137"/>
  <c r="J136"/>
  <c r="BK130"/>
  <c i="6" r="J141"/>
  <c r="J128"/>
  <c r="BK132"/>
  <c r="BK128"/>
  <c r="BK126"/>
  <c i="7" r="BK144"/>
  <c r="BK130"/>
  <c r="BK131"/>
  <c r="J138"/>
  <c r="J158"/>
  <c r="J150"/>
  <c r="BK158"/>
  <c r="BK140"/>
  <c r="J136"/>
  <c i="8" r="J178"/>
  <c r="J146"/>
  <c r="J188"/>
  <c r="BK157"/>
  <c r="J135"/>
  <c r="J179"/>
  <c r="J155"/>
  <c r="J157"/>
  <c r="J150"/>
  <c r="BK183"/>
  <c r="J161"/>
  <c r="J138"/>
  <c r="J159"/>
  <c r="BK140"/>
  <c i="9" r="J596"/>
  <c r="J556"/>
  <c r="J538"/>
  <c r="BK517"/>
  <c r="BK450"/>
  <c r="J410"/>
  <c r="J389"/>
  <c r="BK310"/>
  <c r="J225"/>
  <c r="BK177"/>
  <c r="J833"/>
  <c r="J594"/>
  <c r="J585"/>
  <c r="BK533"/>
  <c r="J490"/>
  <c r="BK391"/>
  <c r="J298"/>
  <c r="J245"/>
  <c r="J189"/>
  <c r="J666"/>
  <c r="BK583"/>
  <c r="BK556"/>
  <c r="J526"/>
  <c r="BK509"/>
  <c r="BK435"/>
  <c r="BK395"/>
  <c r="J289"/>
  <c r="BK245"/>
  <c r="BK143"/>
  <c r="J667"/>
  <c r="J584"/>
  <c r="BK547"/>
  <c r="J513"/>
  <c r="J454"/>
  <c r="BK390"/>
  <c r="BK252"/>
  <c r="BK196"/>
  <c r="J822"/>
  <c r="BK617"/>
  <c r="BK542"/>
  <c r="BK514"/>
  <c r="J488"/>
  <c r="BK423"/>
  <c r="BK316"/>
  <c r="BK194"/>
  <c r="J741"/>
  <c r="J527"/>
  <c r="BK506"/>
  <c r="BK469"/>
  <c r="J310"/>
  <c r="J272"/>
  <c r="BK704"/>
  <c r="BK596"/>
  <c r="J569"/>
  <c r="BK515"/>
  <c r="BK466"/>
  <c r="J399"/>
  <c r="J307"/>
  <c r="J209"/>
  <c r="BK153"/>
  <c r="BK701"/>
  <c r="BK589"/>
  <c r="J549"/>
  <c r="BK507"/>
  <c r="J489"/>
  <c r="J450"/>
  <c r="BK289"/>
  <c r="J224"/>
  <c r="BK179"/>
  <c i="10" r="J294"/>
  <c r="BK255"/>
  <c r="BK216"/>
  <c r="BK168"/>
  <c r="BK290"/>
  <c r="J260"/>
  <c r="BK231"/>
  <c r="J211"/>
  <c r="BK193"/>
  <c r="BK161"/>
  <c r="BK282"/>
  <c r="BK234"/>
  <c r="J199"/>
  <c r="BK156"/>
  <c r="BK295"/>
  <c r="BK263"/>
  <c r="BK249"/>
  <c r="J236"/>
  <c r="J215"/>
  <c r="J188"/>
  <c r="J172"/>
  <c r="J149"/>
  <c r="BK296"/>
  <c r="J271"/>
  <c r="J238"/>
  <c r="J209"/>
  <c r="J181"/>
  <c r="J142"/>
  <c r="BK284"/>
  <c r="J247"/>
  <c r="J231"/>
  <c r="BK192"/>
  <c r="BK163"/>
  <c r="BK152"/>
  <c r="J274"/>
  <c r="BK221"/>
  <c r="J191"/>
  <c r="BK162"/>
  <c i="4" l="1" r="T125"/>
  <c r="P149"/>
  <c r="P155"/>
  <c r="R168"/>
  <c i="5" r="BK124"/>
  <c r="J124"/>
  <c r="J98"/>
  <c i="6" r="R137"/>
  <c i="7" r="R125"/>
  <c r="T139"/>
  <c i="8" r="R136"/>
  <c r="T148"/>
  <c r="P158"/>
  <c r="P172"/>
  <c r="R182"/>
  <c i="9" r="P195"/>
  <c r="T288"/>
  <c r="T385"/>
  <c r="P485"/>
  <c r="P535"/>
  <c r="R595"/>
  <c r="R618"/>
  <c r="T834"/>
  <c i="5" r="BK121"/>
  <c r="J121"/>
  <c r="J97"/>
  <c i="6" r="T137"/>
  <c i="7" r="BK125"/>
  <c r="J125"/>
  <c r="J98"/>
  <c r="BK139"/>
  <c r="J139"/>
  <c r="J100"/>
  <c i="8" r="BK130"/>
  <c i="9" r="P137"/>
  <c r="P249"/>
  <c r="BK305"/>
  <c r="J305"/>
  <c r="J102"/>
  <c r="P315"/>
  <c r="T453"/>
  <c r="R465"/>
  <c r="BK631"/>
  <c r="J631"/>
  <c r="J112"/>
  <c r="BK834"/>
  <c r="J834"/>
  <c r="J115"/>
  <c i="10" r="P150"/>
  <c r="P205"/>
  <c r="P248"/>
  <c i="3" r="P122"/>
  <c r="R132"/>
  <c i="4" r="BK125"/>
  <c r="J125"/>
  <c r="J97"/>
  <c r="T135"/>
  <c r="R155"/>
  <c r="T168"/>
  <c i="5" r="P121"/>
  <c i="6" r="T124"/>
  <c r="BK137"/>
  <c r="J137"/>
  <c r="J100"/>
  <c i="7" r="T135"/>
  <c r="R149"/>
  <c i="8" r="P136"/>
  <c r="R144"/>
  <c r="BK154"/>
  <c r="J154"/>
  <c r="J101"/>
  <c r="R158"/>
  <c r="BK172"/>
  <c r="J172"/>
  <c r="J105"/>
  <c r="T182"/>
  <c i="9" r="BK195"/>
  <c r="J195"/>
  <c r="J99"/>
  <c r="BK288"/>
  <c r="J288"/>
  <c r="J101"/>
  <c r="R305"/>
  <c r="T315"/>
  <c r="BK453"/>
  <c r="BK465"/>
  <c r="J465"/>
  <c r="J107"/>
  <c r="T631"/>
  <c r="T821"/>
  <c i="10" r="T135"/>
  <c r="P173"/>
  <c r="BK223"/>
  <c r="J223"/>
  <c r="J102"/>
  <c r="P229"/>
  <c r="T229"/>
  <c r="T252"/>
  <c r="P275"/>
  <c i="3" r="T122"/>
  <c r="P132"/>
  <c i="4" r="R125"/>
  <c r="BK149"/>
  <c r="J149"/>
  <c r="J99"/>
  <c r="T155"/>
  <c r="P162"/>
  <c r="R162"/>
  <c i="5" r="P124"/>
  <c r="P120"/>
  <c i="1" r="AU98"/>
  <c i="6" r="R124"/>
  <c r="R122"/>
  <c r="R131"/>
  <c i="7" r="P125"/>
  <c r="R139"/>
  <c i="8" r="R130"/>
  <c r="P144"/>
  <c r="P154"/>
  <c r="P166"/>
  <c r="P182"/>
  <c i="9" r="R137"/>
  <c r="T249"/>
  <c r="BK385"/>
  <c r="J385"/>
  <c r="J104"/>
  <c r="T485"/>
  <c r="BK535"/>
  <c r="J535"/>
  <c r="J109"/>
  <c r="T595"/>
  <c r="P618"/>
  <c r="BK821"/>
  <c r="J821"/>
  <c r="J114"/>
  <c i="10" r="R150"/>
  <c r="BK205"/>
  <c r="J205"/>
  <c r="J101"/>
  <c r="T223"/>
  <c r="P233"/>
  <c r="R252"/>
  <c r="T265"/>
  <c r="BK281"/>
  <c r="J281"/>
  <c r="J111"/>
  <c i="3" r="BK122"/>
  <c r="BK132"/>
  <c r="J132"/>
  <c r="J99"/>
  <c i="4" r="R135"/>
  <c r="T149"/>
  <c r="BK162"/>
  <c r="J162"/>
  <c r="J101"/>
  <c r="T162"/>
  <c i="5" r="R124"/>
  <c i="6" r="BK131"/>
  <c r="J131"/>
  <c r="J99"/>
  <c i="7" r="R135"/>
  <c r="P149"/>
  <c i="8" r="BK136"/>
  <c r="J136"/>
  <c r="J98"/>
  <c r="T144"/>
  <c r="BK158"/>
  <c r="J158"/>
  <c r="J102"/>
  <c r="T166"/>
  <c r="P185"/>
  <c i="9" r="R195"/>
  <c r="P288"/>
  <c r="R385"/>
  <c r="BK485"/>
  <c r="J485"/>
  <c r="J108"/>
  <c r="T535"/>
  <c r="P595"/>
  <c r="T618"/>
  <c r="R821"/>
  <c i="10" r="R135"/>
  <c r="T173"/>
  <c r="P223"/>
  <c r="BK233"/>
  <c r="J233"/>
  <c r="J104"/>
  <c r="T248"/>
  <c r="T272"/>
  <c i="3" r="BK128"/>
  <c r="J128"/>
  <c r="J98"/>
  <c r="R128"/>
  <c i="4" r="P125"/>
  <c i="5" r="R121"/>
  <c i="6" r="BK124"/>
  <c r="J124"/>
  <c r="J98"/>
  <c r="T131"/>
  <c i="7" r="BK135"/>
  <c r="J135"/>
  <c r="J99"/>
  <c r="BK149"/>
  <c r="J149"/>
  <c r="J101"/>
  <c i="8" r="T136"/>
  <c r="P148"/>
  <c r="T154"/>
  <c r="R166"/>
  <c r="BK182"/>
  <c r="J182"/>
  <c r="J107"/>
  <c r="BK185"/>
  <c r="J185"/>
  <c r="J108"/>
  <c i="9" r="T137"/>
  <c r="R249"/>
  <c r="T305"/>
  <c r="R315"/>
  <c r="P453"/>
  <c r="P465"/>
  <c r="R631"/>
  <c r="P834"/>
  <c i="10" r="P135"/>
  <c r="T150"/>
  <c r="R205"/>
  <c r="BK229"/>
  <c r="J229"/>
  <c r="J103"/>
  <c r="R229"/>
  <c r="BK248"/>
  <c r="J248"/>
  <c r="J105"/>
  <c r="BK252"/>
  <c r="J252"/>
  <c r="J106"/>
  <c r="P265"/>
  <c r="P264"/>
  <c r="P272"/>
  <c r="P281"/>
  <c i="3" r="R122"/>
  <c r="R121"/>
  <c r="T132"/>
  <c i="4" r="P135"/>
  <c r="BK155"/>
  <c r="J155"/>
  <c r="J100"/>
  <c r="P168"/>
  <c i="5" r="T124"/>
  <c i="6" r="P124"/>
  <c r="P131"/>
  <c i="7" r="P135"/>
  <c r="T149"/>
  <c i="8" r="T130"/>
  <c r="BK148"/>
  <c r="J148"/>
  <c r="J100"/>
  <c r="R154"/>
  <c r="BK166"/>
  <c r="J166"/>
  <c r="J103"/>
  <c r="T172"/>
  <c r="R185"/>
  <c i="9" r="T195"/>
  <c r="R288"/>
  <c r="P385"/>
  <c r="R485"/>
  <c r="R535"/>
  <c r="BK595"/>
  <c r="J595"/>
  <c r="J110"/>
  <c r="BK618"/>
  <c r="J618"/>
  <c r="J111"/>
  <c r="P821"/>
  <c i="10" r="BK150"/>
  <c r="J150"/>
  <c r="J99"/>
  <c r="R173"/>
  <c r="R223"/>
  <c r="R233"/>
  <c r="P252"/>
  <c r="R265"/>
  <c r="BK275"/>
  <c r="J275"/>
  <c r="J110"/>
  <c r="R275"/>
  <c r="R281"/>
  <c r="R288"/>
  <c r="R286"/>
  <c i="3" r="P128"/>
  <c r="T128"/>
  <c i="4" r="BK135"/>
  <c r="J135"/>
  <c r="J98"/>
  <c r="R149"/>
  <c r="BK168"/>
  <c r="J168"/>
  <c r="J102"/>
  <c i="5" r="T121"/>
  <c i="6" r="P137"/>
  <c i="7" r="T125"/>
  <c r="T123"/>
  <c r="P139"/>
  <c i="8" r="P130"/>
  <c r="P129"/>
  <c i="1" r="AU101"/>
  <c i="8" r="BK144"/>
  <c r="J144"/>
  <c r="J99"/>
  <c r="R148"/>
  <c r="T158"/>
  <c r="R172"/>
  <c r="T185"/>
  <c i="9" r="BK137"/>
  <c r="BK136"/>
  <c r="J136"/>
  <c r="J97"/>
  <c r="BK249"/>
  <c r="J249"/>
  <c r="J100"/>
  <c r="P305"/>
  <c r="BK315"/>
  <c r="J315"/>
  <c r="J103"/>
  <c r="R453"/>
  <c r="R452"/>
  <c r="T465"/>
  <c r="P631"/>
  <c r="R834"/>
  <c i="10" r="BK135"/>
  <c r="J135"/>
  <c r="J98"/>
  <c r="BK173"/>
  <c r="J173"/>
  <c r="J100"/>
  <c r="T205"/>
  <c r="T233"/>
  <c r="R248"/>
  <c r="BK265"/>
  <c r="BK264"/>
  <c r="J264"/>
  <c r="J107"/>
  <c r="BK272"/>
  <c r="J272"/>
  <c r="J109"/>
  <c r="R272"/>
  <c r="T275"/>
  <c r="T281"/>
  <c r="BK288"/>
  <c r="J288"/>
  <c r="J113"/>
  <c r="P288"/>
  <c r="P286"/>
  <c r="T288"/>
  <c r="T286"/>
  <c i="9" r="BK813"/>
  <c r="J813"/>
  <c r="J113"/>
  <c i="7" r="BK160"/>
  <c r="J160"/>
  <c r="J103"/>
  <c i="2" r="BK120"/>
  <c r="J120"/>
  <c r="J98"/>
  <c i="3" r="BK142"/>
  <c r="J142"/>
  <c r="J101"/>
  <c i="5" r="BK139"/>
  <c r="J139"/>
  <c r="J100"/>
  <c i="6" r="BK144"/>
  <c r="BK143"/>
  <c r="J143"/>
  <c r="J101"/>
  <c i="8" r="BK170"/>
  <c r="J170"/>
  <c r="J104"/>
  <c r="BK180"/>
  <c r="J180"/>
  <c r="J106"/>
  <c i="4" r="BK178"/>
  <c r="J178"/>
  <c r="J104"/>
  <c i="10" r="BK286"/>
  <c r="J286"/>
  <c r="J112"/>
  <c r="F92"/>
  <c r="F129"/>
  <c r="BE144"/>
  <c r="BE153"/>
  <c r="BE155"/>
  <c r="BE171"/>
  <c r="BE176"/>
  <c r="BE182"/>
  <c r="BE202"/>
  <c r="BE212"/>
  <c r="BE228"/>
  <c r="BE232"/>
  <c r="BE235"/>
  <c r="BE239"/>
  <c r="BE241"/>
  <c i="9" r="J137"/>
  <c r="J98"/>
  <c i="10" r="E85"/>
  <c r="J92"/>
  <c r="J127"/>
  <c r="BE136"/>
  <c r="BE140"/>
  <c r="BE141"/>
  <c r="BE143"/>
  <c r="BE146"/>
  <c r="BE148"/>
  <c r="BE157"/>
  <c r="BE163"/>
  <c r="BE166"/>
  <c r="BE168"/>
  <c r="BE175"/>
  <c r="BE191"/>
  <c r="BE195"/>
  <c r="BE196"/>
  <c r="BE200"/>
  <c r="BE201"/>
  <c r="BE204"/>
  <c r="BE206"/>
  <c r="BE208"/>
  <c r="BE216"/>
  <c r="BE220"/>
  <c r="BE222"/>
  <c r="BE226"/>
  <c r="BE230"/>
  <c r="BE234"/>
  <c r="BE237"/>
  <c r="BE240"/>
  <c r="BE246"/>
  <c r="BE249"/>
  <c r="BE260"/>
  <c r="BE273"/>
  <c r="BE289"/>
  <c r="BE290"/>
  <c r="J91"/>
  <c r="BE156"/>
  <c r="BE161"/>
  <c r="BE162"/>
  <c r="BE164"/>
  <c r="BE167"/>
  <c r="BE169"/>
  <c r="BE179"/>
  <c r="BE180"/>
  <c r="BE192"/>
  <c r="BE197"/>
  <c r="BE199"/>
  <c r="BE203"/>
  <c r="BE224"/>
  <c r="BE225"/>
  <c r="BE244"/>
  <c r="BE245"/>
  <c r="BE251"/>
  <c r="BE261"/>
  <c r="BE269"/>
  <c r="BE279"/>
  <c r="BE137"/>
  <c r="BE154"/>
  <c r="BE177"/>
  <c r="BE193"/>
  <c r="BE211"/>
  <c r="BE221"/>
  <c r="BE242"/>
  <c r="BE243"/>
  <c r="BE262"/>
  <c r="BE280"/>
  <c r="BE282"/>
  <c r="BE283"/>
  <c r="BE284"/>
  <c r="BE285"/>
  <c r="BE294"/>
  <c i="9" r="J453"/>
  <c r="J106"/>
  <c i="10" r="BE158"/>
  <c r="BE159"/>
  <c r="BE160"/>
  <c r="BE174"/>
  <c r="BE178"/>
  <c r="BE181"/>
  <c r="BE194"/>
  <c r="BE214"/>
  <c r="BE217"/>
  <c r="BE218"/>
  <c r="BE219"/>
  <c r="BE231"/>
  <c r="BE238"/>
  <c r="BE250"/>
  <c r="BE256"/>
  <c r="BE257"/>
  <c r="BE258"/>
  <c r="BE259"/>
  <c r="BE263"/>
  <c r="BE267"/>
  <c r="BE287"/>
  <c r="BE293"/>
  <c r="BE138"/>
  <c r="BE145"/>
  <c r="BE151"/>
  <c r="BE152"/>
  <c r="BE170"/>
  <c r="BE183"/>
  <c r="BE184"/>
  <c r="BE185"/>
  <c r="BE186"/>
  <c r="BE187"/>
  <c r="BE198"/>
  <c r="BE210"/>
  <c r="BE213"/>
  <c r="BE215"/>
  <c r="BE247"/>
  <c r="BE255"/>
  <c r="BE266"/>
  <c r="BE270"/>
  <c r="BE271"/>
  <c r="BE291"/>
  <c r="BE296"/>
  <c r="BE139"/>
  <c r="BE142"/>
  <c r="BE147"/>
  <c r="BE149"/>
  <c r="BE165"/>
  <c r="BE172"/>
  <c r="BE188"/>
  <c r="BE189"/>
  <c r="BE190"/>
  <c r="BE207"/>
  <c r="BE209"/>
  <c r="BE227"/>
  <c r="BE236"/>
  <c r="BE253"/>
  <c r="BE254"/>
  <c r="BE268"/>
  <c r="BE274"/>
  <c r="BE276"/>
  <c r="BE277"/>
  <c r="BE278"/>
  <c r="BE292"/>
  <c r="BE295"/>
  <c i="9" r="BE139"/>
  <c r="BE143"/>
  <c r="BE198"/>
  <c r="BE205"/>
  <c r="BE211"/>
  <c r="BE257"/>
  <c r="BE302"/>
  <c r="BE306"/>
  <c r="BE308"/>
  <c r="BE319"/>
  <c r="BE327"/>
  <c r="BE388"/>
  <c r="BE392"/>
  <c r="BE397"/>
  <c r="BE399"/>
  <c r="BE402"/>
  <c r="BE410"/>
  <c r="BE421"/>
  <c r="BE435"/>
  <c r="BE446"/>
  <c r="BE494"/>
  <c r="BE497"/>
  <c r="BE498"/>
  <c r="BE499"/>
  <c r="BE500"/>
  <c r="BE511"/>
  <c r="BE512"/>
  <c r="BE515"/>
  <c r="BE519"/>
  <c r="BE537"/>
  <c r="BE539"/>
  <c r="BE547"/>
  <c r="BE549"/>
  <c r="BE553"/>
  <c r="BE568"/>
  <c r="BE577"/>
  <c r="BE583"/>
  <c r="BE584"/>
  <c r="BE585"/>
  <c r="BE596"/>
  <c r="BE667"/>
  <c r="BE744"/>
  <c r="BE836"/>
  <c r="J89"/>
  <c r="BE141"/>
  <c r="BE216"/>
  <c r="BE221"/>
  <c r="BE225"/>
  <c r="BE230"/>
  <c r="BE252"/>
  <c r="BE266"/>
  <c r="BE330"/>
  <c r="BE380"/>
  <c r="BE395"/>
  <c r="BE439"/>
  <c r="BE450"/>
  <c r="BE469"/>
  <c r="BE476"/>
  <c r="BE484"/>
  <c r="BE493"/>
  <c r="BE524"/>
  <c r="BE525"/>
  <c r="BE529"/>
  <c r="BE534"/>
  <c r="BE536"/>
  <c r="BE551"/>
  <c r="BE573"/>
  <c r="BE586"/>
  <c r="BE593"/>
  <c r="BE627"/>
  <c r="BE777"/>
  <c r="BE812"/>
  <c r="BE822"/>
  <c r="BE835"/>
  <c i="8" r="J130"/>
  <c r="J97"/>
  <c i="9" r="F131"/>
  <c r="BE145"/>
  <c r="BE213"/>
  <c r="BE242"/>
  <c r="BE245"/>
  <c r="BE298"/>
  <c r="BE383"/>
  <c r="BE394"/>
  <c r="BE406"/>
  <c r="BE442"/>
  <c r="BE448"/>
  <c r="BE495"/>
  <c r="BE501"/>
  <c r="BE504"/>
  <c r="BE514"/>
  <c r="BE517"/>
  <c r="BE523"/>
  <c r="BE531"/>
  <c r="BE540"/>
  <c r="BE559"/>
  <c r="BE562"/>
  <c r="BE575"/>
  <c r="BE576"/>
  <c r="BE589"/>
  <c r="BE590"/>
  <c r="BE780"/>
  <c r="BE833"/>
  <c r="F92"/>
  <c r="BE148"/>
  <c r="BE164"/>
  <c r="BE193"/>
  <c r="BE196"/>
  <c r="BE224"/>
  <c r="BE236"/>
  <c r="BE246"/>
  <c r="BE261"/>
  <c r="BE289"/>
  <c r="BE293"/>
  <c r="BE295"/>
  <c r="BE408"/>
  <c r="BE419"/>
  <c r="BE432"/>
  <c r="BE437"/>
  <c r="BE460"/>
  <c r="BE464"/>
  <c r="BE491"/>
  <c r="BE503"/>
  <c r="BE509"/>
  <c r="BE518"/>
  <c r="BE520"/>
  <c r="BE538"/>
  <c r="BE544"/>
  <c r="BE550"/>
  <c r="BE552"/>
  <c r="BE561"/>
  <c r="BE567"/>
  <c r="BE570"/>
  <c r="BE581"/>
  <c r="BE602"/>
  <c r="BE666"/>
  <c r="BE704"/>
  <c r="BE714"/>
  <c r="BE814"/>
  <c r="E125"/>
  <c r="BE138"/>
  <c r="BE156"/>
  <c r="BE189"/>
  <c r="BE191"/>
  <c r="BE194"/>
  <c r="BE203"/>
  <c r="BE243"/>
  <c r="BE271"/>
  <c r="BE280"/>
  <c r="BE286"/>
  <c r="BE296"/>
  <c r="BE307"/>
  <c r="BE387"/>
  <c r="BE416"/>
  <c r="BE466"/>
  <c r="BE486"/>
  <c r="BE490"/>
  <c r="BE502"/>
  <c r="BE508"/>
  <c r="BE528"/>
  <c r="BE530"/>
  <c r="BE542"/>
  <c r="BE558"/>
  <c r="BE578"/>
  <c r="BE587"/>
  <c r="BE592"/>
  <c r="BE604"/>
  <c r="BE632"/>
  <c r="BE209"/>
  <c r="BE276"/>
  <c r="BE291"/>
  <c r="BE301"/>
  <c r="BE316"/>
  <c r="BE323"/>
  <c r="BE378"/>
  <c r="BE389"/>
  <c r="BE398"/>
  <c r="BE400"/>
  <c r="BE404"/>
  <c r="BE427"/>
  <c r="BE454"/>
  <c r="BE489"/>
  <c r="BE510"/>
  <c r="BE516"/>
  <c r="BE533"/>
  <c r="BE546"/>
  <c r="BE560"/>
  <c r="BE565"/>
  <c r="BE569"/>
  <c r="BE591"/>
  <c r="BE616"/>
  <c r="BE625"/>
  <c r="BE701"/>
  <c r="BE717"/>
  <c r="BE166"/>
  <c r="BE167"/>
  <c r="BE169"/>
  <c r="BE177"/>
  <c r="BE179"/>
  <c r="BE181"/>
  <c r="BE186"/>
  <c r="BE192"/>
  <c r="BE201"/>
  <c r="BE207"/>
  <c r="BE250"/>
  <c r="BE283"/>
  <c r="BE310"/>
  <c r="BE386"/>
  <c r="BE390"/>
  <c r="BE393"/>
  <c r="BE396"/>
  <c r="BE412"/>
  <c r="BE472"/>
  <c r="BE487"/>
  <c r="BE488"/>
  <c r="BE492"/>
  <c r="BE496"/>
  <c r="BE506"/>
  <c r="BE507"/>
  <c r="BE532"/>
  <c r="BE548"/>
  <c r="BE554"/>
  <c r="BE555"/>
  <c r="BE556"/>
  <c r="BE557"/>
  <c r="BE563"/>
  <c r="BE564"/>
  <c r="BE566"/>
  <c r="BE572"/>
  <c r="BE579"/>
  <c r="BE613"/>
  <c r="BE619"/>
  <c r="BE622"/>
  <c r="BE630"/>
  <c r="BE712"/>
  <c r="BE153"/>
  <c r="BE158"/>
  <c r="BE188"/>
  <c r="BE218"/>
  <c r="BE227"/>
  <c r="BE272"/>
  <c r="BE274"/>
  <c r="BE312"/>
  <c r="BE391"/>
  <c r="BE423"/>
  <c r="BE426"/>
  <c r="BE457"/>
  <c r="BE480"/>
  <c r="BE505"/>
  <c r="BE513"/>
  <c r="BE521"/>
  <c r="BE522"/>
  <c r="BE526"/>
  <c r="BE527"/>
  <c r="BE571"/>
  <c r="BE574"/>
  <c r="BE580"/>
  <c r="BE582"/>
  <c r="BE588"/>
  <c r="BE594"/>
  <c r="BE607"/>
  <c r="BE617"/>
  <c r="BE741"/>
  <c i="8" r="F91"/>
  <c r="J125"/>
  <c r="BE132"/>
  <c r="BE134"/>
  <c r="BE146"/>
  <c r="BE159"/>
  <c r="BE160"/>
  <c r="BE173"/>
  <c r="BE174"/>
  <c r="BE175"/>
  <c r="BE178"/>
  <c r="J126"/>
  <c r="BE137"/>
  <c r="BE138"/>
  <c r="BE140"/>
  <c r="BE147"/>
  <c r="BE169"/>
  <c r="BE171"/>
  <c r="BE176"/>
  <c r="BE177"/>
  <c r="E119"/>
  <c r="BE135"/>
  <c r="BE141"/>
  <c r="BE142"/>
  <c r="BE143"/>
  <c r="BE155"/>
  <c r="BE156"/>
  <c r="BE157"/>
  <c r="BE162"/>
  <c r="BE167"/>
  <c r="BE179"/>
  <c r="BE187"/>
  <c r="F92"/>
  <c r="BE133"/>
  <c r="BE149"/>
  <c r="BE151"/>
  <c r="BE161"/>
  <c r="BE183"/>
  <c r="BE184"/>
  <c r="J89"/>
  <c r="BE131"/>
  <c r="BE139"/>
  <c r="BE153"/>
  <c r="BE165"/>
  <c r="BE168"/>
  <c r="BE186"/>
  <c r="BE145"/>
  <c r="BE150"/>
  <c r="BE164"/>
  <c r="BE152"/>
  <c r="BE163"/>
  <c r="BE181"/>
  <c r="BE188"/>
  <c i="6" r="BK122"/>
  <c r="J122"/>
  <c i="7" r="J120"/>
  <c r="BE131"/>
  <c r="BE134"/>
  <c r="BE138"/>
  <c r="BE142"/>
  <c r="BE151"/>
  <c r="BE155"/>
  <c i="6" r="J144"/>
  <c r="J102"/>
  <c i="7" r="J89"/>
  <c r="BE128"/>
  <c r="J91"/>
  <c r="BE129"/>
  <c r="BE130"/>
  <c r="BE133"/>
  <c r="BE161"/>
  <c r="F92"/>
  <c r="BE132"/>
  <c r="BE140"/>
  <c r="BE145"/>
  <c r="BE146"/>
  <c r="BE147"/>
  <c r="BE152"/>
  <c r="BE137"/>
  <c r="BE148"/>
  <c r="BE150"/>
  <c r="BE127"/>
  <c r="BE136"/>
  <c r="BE143"/>
  <c r="BE144"/>
  <c r="BE158"/>
  <c r="E85"/>
  <c r="BE153"/>
  <c r="BE154"/>
  <c r="BE156"/>
  <c r="F91"/>
  <c r="BE126"/>
  <c r="BE141"/>
  <c r="BE157"/>
  <c i="6" r="E85"/>
  <c r="BE134"/>
  <c r="BE140"/>
  <c r="BE126"/>
  <c r="BE132"/>
  <c r="BE138"/>
  <c r="F92"/>
  <c r="J118"/>
  <c r="BE128"/>
  <c r="BE133"/>
  <c r="BE141"/>
  <c r="J89"/>
  <c r="F118"/>
  <c r="BE129"/>
  <c r="BE125"/>
  <c r="BE130"/>
  <c r="BE142"/>
  <c r="BE145"/>
  <c r="BE135"/>
  <c r="BE136"/>
  <c r="BE139"/>
  <c r="J92"/>
  <c r="BE127"/>
  <c i="5" r="J91"/>
  <c r="BE135"/>
  <c r="BE137"/>
  <c r="F91"/>
  <c r="J114"/>
  <c r="BE123"/>
  <c r="BE126"/>
  <c r="BE129"/>
  <c r="BE131"/>
  <c r="BE132"/>
  <c r="BE136"/>
  <c r="BE140"/>
  <c r="F92"/>
  <c r="BE122"/>
  <c r="BE127"/>
  <c r="BE130"/>
  <c r="BE133"/>
  <c r="J117"/>
  <c r="E85"/>
  <c r="BE128"/>
  <c r="BE125"/>
  <c r="BE134"/>
  <c i="4" r="J92"/>
  <c r="BE130"/>
  <c r="BE140"/>
  <c r="BE142"/>
  <c r="BE145"/>
  <c r="BE163"/>
  <c r="BE172"/>
  <c r="BE131"/>
  <c r="BE136"/>
  <c r="BE137"/>
  <c r="BE139"/>
  <c r="BE141"/>
  <c r="BE144"/>
  <c r="BE150"/>
  <c r="BE156"/>
  <c r="BE161"/>
  <c r="BE164"/>
  <c r="BE171"/>
  <c r="BE176"/>
  <c r="F120"/>
  <c r="BE127"/>
  <c r="BE138"/>
  <c r="F92"/>
  <c r="J118"/>
  <c r="E85"/>
  <c r="BE129"/>
  <c r="BE154"/>
  <c r="BE167"/>
  <c r="BE170"/>
  <c r="BE173"/>
  <c r="BE179"/>
  <c r="J120"/>
  <c r="BE126"/>
  <c r="BE128"/>
  <c r="BE134"/>
  <c r="BE146"/>
  <c r="BE151"/>
  <c r="BE152"/>
  <c r="BE158"/>
  <c r="BE160"/>
  <c r="BE169"/>
  <c i="3" r="J122"/>
  <c r="J97"/>
  <c i="4" r="BE147"/>
  <c r="BE153"/>
  <c r="BE157"/>
  <c r="BE165"/>
  <c r="BE166"/>
  <c r="BE175"/>
  <c r="BE132"/>
  <c r="BE133"/>
  <c r="BE143"/>
  <c r="BE148"/>
  <c r="BE159"/>
  <c r="BE174"/>
  <c i="3" r="F92"/>
  <c r="BE131"/>
  <c r="BE135"/>
  <c r="F91"/>
  <c r="E111"/>
  <c r="BE127"/>
  <c r="BE137"/>
  <c r="J89"/>
  <c r="BE123"/>
  <c r="BE129"/>
  <c r="J118"/>
  <c r="BE124"/>
  <c r="BE125"/>
  <c r="BE126"/>
  <c r="BE133"/>
  <c r="J117"/>
  <c r="BE138"/>
  <c r="BE139"/>
  <c r="BE130"/>
  <c r="BE143"/>
  <c r="BE134"/>
  <c r="BE136"/>
  <c r="BE140"/>
  <c i="2" r="J89"/>
  <c r="BE121"/>
  <c r="J92"/>
  <c r="F115"/>
  <c r="E108"/>
  <c r="J91"/>
  <c r="F114"/>
  <c i="1" r="AW95"/>
  <c r="BA95"/>
  <c r="BB95"/>
  <c r="BC95"/>
  <c r="BD95"/>
  <c i="3" r="F34"/>
  <c i="1" r="BA96"/>
  <c i="5" r="F35"/>
  <c i="1" r="BB98"/>
  <c i="6" r="F34"/>
  <c i="1" r="BA99"/>
  <c i="7" r="F37"/>
  <c i="1" r="BD100"/>
  <c i="9" r="F36"/>
  <c i="1" r="BC102"/>
  <c i="2" r="J33"/>
  <c i="1" r="AV95"/>
  <c i="4" r="F37"/>
  <c i="1" r="BD97"/>
  <c i="6" r="F36"/>
  <c i="1" r="BC99"/>
  <c i="8" r="F34"/>
  <c i="1" r="BA101"/>
  <c i="9" r="J34"/>
  <c i="1" r="AW102"/>
  <c i="3" r="F35"/>
  <c i="1" r="BB96"/>
  <c i="4" r="F36"/>
  <c i="1" r="BC97"/>
  <c i="7" r="F34"/>
  <c i="1" r="BA100"/>
  <c i="8" r="F37"/>
  <c i="1" r="BD101"/>
  <c i="10" r="F34"/>
  <c i="1" r="BA103"/>
  <c i="10" r="F36"/>
  <c i="1" r="BC103"/>
  <c i="3" r="J34"/>
  <c i="1" r="AW96"/>
  <c i="5" r="J34"/>
  <c i="1" r="AW98"/>
  <c i="6" r="F35"/>
  <c i="1" r="BB99"/>
  <c i="7" r="F36"/>
  <c i="1" r="BC100"/>
  <c i="9" r="F35"/>
  <c i="1" r="BB102"/>
  <c i="4" r="F34"/>
  <c i="1" r="BA97"/>
  <c i="5" r="F37"/>
  <c i="1" r="BD98"/>
  <c i="6" r="J30"/>
  <c i="8" r="F35"/>
  <c i="1" r="BB101"/>
  <c i="10" r="J34"/>
  <c i="1" r="AW103"/>
  <c i="10" r="F35"/>
  <c i="1" r="BB103"/>
  <c i="3" r="F37"/>
  <c i="1" r="BD96"/>
  <c i="4" r="J34"/>
  <c i="1" r="AW97"/>
  <c i="6" r="F37"/>
  <c i="1" r="BD99"/>
  <c i="7" r="J34"/>
  <c i="1" r="AW100"/>
  <c i="8" r="J34"/>
  <c i="1" r="AW101"/>
  <c i="9" r="F37"/>
  <c i="1" r="BD102"/>
  <c i="3" r="F36"/>
  <c i="1" r="BC96"/>
  <c i="5" r="F34"/>
  <c i="1" r="BA98"/>
  <c i="5" r="F36"/>
  <c i="1" r="BC98"/>
  <c i="7" r="F35"/>
  <c i="1" r="BB100"/>
  <c i="9" r="F34"/>
  <c i="1" r="BA102"/>
  <c i="4" r="F35"/>
  <c i="1" r="BB97"/>
  <c i="6" r="J34"/>
  <c i="1" r="AW99"/>
  <c i="8" r="F36"/>
  <c i="1" r="BC101"/>
  <c i="10" r="F37"/>
  <c i="1" r="BD103"/>
  <c i="10" l="1" r="R264"/>
  <c r="T264"/>
  <c i="3" r="T121"/>
  <c i="9" r="P136"/>
  <c r="R136"/>
  <c r="R135"/>
  <c i="6" r="T122"/>
  <c i="3" r="P121"/>
  <c i="1" r="AU96"/>
  <c i="4" r="P124"/>
  <c i="1" r="AU97"/>
  <c i="7" r="P123"/>
  <c i="1" r="AU100"/>
  <c i="8" r="T129"/>
  <c i="10" r="P134"/>
  <c r="P133"/>
  <c i="1" r="AU103"/>
  <c i="8" r="R129"/>
  <c i="9" r="T136"/>
  <c i="4" r="R124"/>
  <c i="10" r="T134"/>
  <c r="T133"/>
  <c i="5" r="T120"/>
  <c i="7" r="R123"/>
  <c i="6" r="P122"/>
  <c i="1" r="AU99"/>
  <c i="9" r="BK452"/>
  <c r="J452"/>
  <c r="J105"/>
  <c i="4" r="T124"/>
  <c i="9" r="P452"/>
  <c i="10" r="R134"/>
  <c r="R133"/>
  <c i="5" r="R120"/>
  <c i="9" r="T452"/>
  <c i="8" r="BK129"/>
  <c r="J129"/>
  <c r="J96"/>
  <c i="10" r="BK134"/>
  <c r="J134"/>
  <c r="J97"/>
  <c r="J265"/>
  <c r="J108"/>
  <c i="4" r="BK177"/>
  <c r="J177"/>
  <c r="J103"/>
  <c i="2" r="BK119"/>
  <c r="J119"/>
  <c r="J97"/>
  <c i="5" r="BK138"/>
  <c r="J138"/>
  <c r="J99"/>
  <c i="7" r="BK159"/>
  <c r="J159"/>
  <c r="J102"/>
  <c i="3" r="BK141"/>
  <c r="J141"/>
  <c r="J100"/>
  <c i="1" r="AG99"/>
  <c i="6" r="J96"/>
  <c i="3" r="J33"/>
  <c i="1" r="AV96"/>
  <c r="AT96"/>
  <c i="6" r="J33"/>
  <c i="1" r="AV99"/>
  <c r="AT99"/>
  <c r="AN99"/>
  <c i="10" r="F33"/>
  <c i="1" r="AZ103"/>
  <c r="AT95"/>
  <c i="6" r="F33"/>
  <c i="1" r="AZ99"/>
  <c i="9" r="F33"/>
  <c i="1" r="AZ102"/>
  <c i="3" r="F33"/>
  <c i="1" r="AZ96"/>
  <c i="7" r="F33"/>
  <c i="1" r="AZ100"/>
  <c r="BC94"/>
  <c r="AY94"/>
  <c r="BA94"/>
  <c r="AW94"/>
  <c r="AK30"/>
  <c i="4" r="J33"/>
  <c i="1" r="AV97"/>
  <c r="AT97"/>
  <c i="9" r="J33"/>
  <c i="1" r="AV102"/>
  <c r="AT102"/>
  <c i="2" r="F33"/>
  <c i="1" r="AZ95"/>
  <c i="5" r="J33"/>
  <c i="1" r="AV98"/>
  <c r="AT98"/>
  <c i="8" r="J33"/>
  <c i="1" r="AV101"/>
  <c r="AT101"/>
  <c i="5" r="F33"/>
  <c i="1" r="AZ98"/>
  <c i="8" r="F33"/>
  <c i="1" r="AZ101"/>
  <c i="4" r="F33"/>
  <c i="1" r="AZ97"/>
  <c i="10" r="J33"/>
  <c i="1" r="AV103"/>
  <c r="AT103"/>
  <c i="7" r="J33"/>
  <c i="1" r="AV100"/>
  <c r="AT100"/>
  <c r="BD94"/>
  <c r="W33"/>
  <c r="BB94"/>
  <c r="W31"/>
  <c i="9" l="1" r="T135"/>
  <c r="P135"/>
  <c i="1" r="AU102"/>
  <c i="3" r="BK121"/>
  <c r="J121"/>
  <c i="2" r="BK118"/>
  <c r="J118"/>
  <c i="5" r="BK120"/>
  <c r="J120"/>
  <c r="J96"/>
  <c i="4" r="BK124"/>
  <c r="J124"/>
  <c r="J96"/>
  <c i="10" r="BK133"/>
  <c r="J133"/>
  <c i="7" r="BK123"/>
  <c r="J123"/>
  <c i="9" r="BK135"/>
  <c r="J135"/>
  <c r="J96"/>
  <c i="6" r="J39"/>
  <c i="3" r="J30"/>
  <c i="1" r="AG96"/>
  <c i="2" r="J30"/>
  <c i="1" r="AG95"/>
  <c r="AN95"/>
  <c i="10" r="J30"/>
  <c i="1" r="AG103"/>
  <c r="AU94"/>
  <c i="7" r="J30"/>
  <c i="1" r="AG100"/>
  <c i="8" r="J30"/>
  <c i="1" r="AG101"/>
  <c r="W30"/>
  <c r="AZ94"/>
  <c r="W29"/>
  <c r="AX94"/>
  <c r="W32"/>
  <c i="3" l="1" r="J39"/>
  <c i="10" r="J39"/>
  <c i="7" r="J39"/>
  <c i="8" r="J39"/>
  <c i="3" r="J96"/>
  <c i="2" r="J96"/>
  <c i="10" r="J96"/>
  <c i="2" r="J39"/>
  <c i="7" r="J96"/>
  <c i="1" r="AN96"/>
  <c r="AN101"/>
  <c r="AN103"/>
  <c r="AN100"/>
  <c i="5" r="J30"/>
  <c i="1" r="AG98"/>
  <c r="AN98"/>
  <c r="AV94"/>
  <c r="AK29"/>
  <c i="9" r="J30"/>
  <c i="1" r="AG102"/>
  <c r="AN102"/>
  <c i="4" r="J30"/>
  <c i="1" r="AG97"/>
  <c r="AN97"/>
  <c i="4" l="1" r="J39"/>
  <c i="5" r="J39"/>
  <c i="9" r="J39"/>
  <c i="1" r="AG94"/>
  <c r="AK26"/>
  <c r="AT94"/>
  <c l="1"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<sst xmlns="http://schemas.openxmlformats.org/spreadsheetml/2006/main">
  <si>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</si>
  <si>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</si>
  <si>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</si>
  <si>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</si>
  <si>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</si>
  <si>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{fd9d7fee-c007-4321-b30c-d5198047fff5}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</si>
  <si>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</si>
  <si>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</si>
  <si>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</si>
  <si>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</si>
  <si>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</si>
  <si>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</si>
  <si>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</si>
  <si>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</si>
  <si>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2024-04-NEUZN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</si>
  <si>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</si>
  <si>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</si>
  <si>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Modernizace stravovacího provozu, MN Dvůr Králové nad Labem - Neuznatelné náklady</t>
  </si>
  <si>
    <t>KSO:</t>
  </si>
  <si>
    <t>CC-CZ:</t>
  </si>
  <si>
    <t>Místo:</t>
  </si>
  <si>
    <t xml:space="preserve"> </t>
  </si>
  <si>
    <t>Datum:</t>
  </si>
  <si>
    <t>12. 2. 2024</t>
  </si>
  <si>
    <t>Zadavatel:</t>
  </si>
  <si>
    <t>IČ:</t>
  </si>
  <si>
    <t>DIČ:</t>
  </si>
  <si>
    <t>Uchazeč:</t>
  </si>
  <si>
    <t>Vyplň údaj</t>
  </si>
  <si>
    <t>Projektant:</t>
  </si>
  <si>
    <t>MP technik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</si>
  <si>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</si>
  <si>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</si>
  <si>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</si>
  <si>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</si>
  <si>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</si>
  <si>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</si>
  <si>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</si>
  <si>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</si>
  <si>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</si>
  <si>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</si>
  <si>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</si>
  <si>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</si>
  <si>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</si>
  <si>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</si>
  <si>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</si>
  <si>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</si>
  <si>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</si>
  <si>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</si>
  <si>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</si>
  <si>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</si>
  <si>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</si>
  <si>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</si>
  <si>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</si>
  <si>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</si>
  <si>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</si>
  <si>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</si>
  <si>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</si>
  <si>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</si>
  <si>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</si>
  <si>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</si>
  <si>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</si>
  <si>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</si>
  <si>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</si>
  <si>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</si>
  <si>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</si>
  <si>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</si>
  <si>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</si>
  <si>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</si>
  <si>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</si>
  <si>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</si>
  <si>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</si>
  <si>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</si>
  <si>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</si>
  <si>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</si>
  <si>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</si>
  <si>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</si>
  <si>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</si>
  <si>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</si>
  <si>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GAS - NEUZN</t>
  </si>
  <si>
    <t>Gastronomické zařízení - neuznatelné</t>
  </si>
  <si>
    <t>STA</t>
  </si>
  <si>
    <t>1</t>
  </si>
  <si>
    <t>{39594140-e5b2-45c0-a5bb-f82e7fd46a92}</t>
  </si>
  <si>
    <t>2</t>
  </si>
  <si>
    <t>ZTI-V</t>
  </si>
  <si>
    <t>ZTI-Vodovod</t>
  </si>
  <si>
    <t>{c081cb7b-f13e-426e-af51-32931c267527}</t>
  </si>
  <si>
    <t>ZTI-K</t>
  </si>
  <si>
    <t>ZTI-Kanalizace</t>
  </si>
  <si>
    <t>{dd49cdcf-56c4-4604-8a83-98488a149924}</t>
  </si>
  <si>
    <t>VYT</t>
  </si>
  <si>
    <t>Vytápění</t>
  </si>
  <si>
    <t>{0a7c794f-0df1-4a54-8a3b-72ddcdd21f59}</t>
  </si>
  <si>
    <t>CHL</t>
  </si>
  <si>
    <t>Chlazení</t>
  </si>
  <si>
    <t>{d73d40f3-0b55-425d-96c0-a97a051cbb53}</t>
  </si>
  <si>
    <t>VZT</t>
  </si>
  <si>
    <t>Vzduchotechnika</t>
  </si>
  <si>
    <t>{1f34af1d-dde1-4875-ad9d-e0f628b95561}</t>
  </si>
  <si>
    <t>SAN</t>
  </si>
  <si>
    <t>Sanace zdiva</t>
  </si>
  <si>
    <t>{82010dfe-e98c-4e0d-94d2-a833c7518834}</t>
  </si>
  <si>
    <t>ST</t>
  </si>
  <si>
    <t>Stavební část</t>
  </si>
  <si>
    <t>{27ffea04-36d3-49c4-8aa5-d31f11f21ddc}</t>
  </si>
  <si>
    <t>EL-NEUZ</t>
  </si>
  <si>
    <t>Elektroinstalace -neuznatelné náklady</t>
  </si>
  <si>
    <t>{f781cfab-19d7-4502-b2af-8b3b9b05ba21}</t>
  </si>
  <si>
    <t>KRYCÍ LIST SOUPISU PRACÍ</t>
  </si>
  <si>
    <t>Objekt:</t>
  </si>
  <si>
    <t>GAS - NEUZN - Gastronomické zařízení - neuznatelné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</si>
  <si>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</si>
  <si>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</si>
  <si>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</si>
  <si>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</si>
  <si>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</si>
  <si>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</si>
  <si>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</si>
  <si>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</si>
  <si>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</si>
  <si>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</si>
  <si>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</si>
  <si>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</si>
  <si>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</si>
  <si>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</si>
  <si>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</si>
  <si>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</si>
  <si>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</si>
  <si>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</si>
  <si>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</si>
  <si>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</si>
  <si>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</si>
  <si>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</si>
  <si>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Zemní práce</t>
  </si>
  <si>
    <t>K</t>
  </si>
  <si>
    <t>100</t>
  </si>
  <si>
    <t>gastronomická zařízení - neuznatelné náklady - viz samostaný rozpočet</t>
  </si>
  <si>
    <t>kpl</t>
  </si>
  <si>
    <t>4</t>
  </si>
  <si>
    <t>-1832496615</t>
  </si>
  <si>
    <t>ZTI-V - ZTI-Vodovod</t>
  </si>
  <si>
    <t>D1 - Potrubí a izolace</t>
  </si>
  <si>
    <t>D2 - Suchý sklad</t>
  </si>
  <si>
    <t>D3 - Ostatní</t>
  </si>
  <si>
    <t xml:space="preserve">    900 - Doprava a montáž</t>
  </si>
  <si>
    <t>D1</t>
  </si>
  <si>
    <t>Potrubí a izolace</t>
  </si>
  <si>
    <t>Pol319</t>
  </si>
  <si>
    <t xml:space="preserve">Trubka  pro instalaci pitné vody PP-RCT SDR 7,4 20x2,8mm, včetně kolen, redukcí, T-kusů; se svařovanými spoji</t>
  </si>
  <si>
    <t>m</t>
  </si>
  <si>
    <t>Pol320</t>
  </si>
  <si>
    <t xml:space="preserve">Trubka  pro instalaci pitné vody PP-RCT SDR 7,4 25x3,5mm, včetně kolen, redukcí, T-kusů; se svařovanými spoji</t>
  </si>
  <si>
    <t>Pol321</t>
  </si>
  <si>
    <t>Izolace rozvodů vody z pěnového polyetylenu; vnitřní průměr 20 mm; tloušťka 13 mm</t>
  </si>
  <si>
    <t>6</t>
  </si>
  <si>
    <t>Pol322</t>
  </si>
  <si>
    <t>Izolace rozvodů vody z pěnového polyetylenu; vnitřní průměr 20 mm; tloušťka 20 mm</t>
  </si>
  <si>
    <t>8</t>
  </si>
  <si>
    <t>Pol323</t>
  </si>
  <si>
    <t>Izolace rozvodů vody z pěnového polyetylenu; vnitřní průměr 25 mm; tloušťka 13 mm</t>
  </si>
  <si>
    <t>10</t>
  </si>
  <si>
    <t>D2</t>
  </si>
  <si>
    <t>Suchý sklad</t>
  </si>
  <si>
    <t>Pol324</t>
  </si>
  <si>
    <t>Rohový ventil 1/2"x3/8" s vnějším závitem</t>
  </si>
  <si>
    <t>ks</t>
  </si>
  <si>
    <t>Pol325</t>
  </si>
  <si>
    <t>Rohový ventil 3/4"</t>
  </si>
  <si>
    <t>14</t>
  </si>
  <si>
    <t>Pol326</t>
  </si>
  <si>
    <t>Nástěnná bateria kohoutková s dlouhým ramínkem dle požadavku gastra</t>
  </si>
  <si>
    <t>16</t>
  </si>
  <si>
    <t>D3</t>
  </si>
  <si>
    <t>Ostatní</t>
  </si>
  <si>
    <t>Pol327</t>
  </si>
  <si>
    <t>Přerušení a demontáž stávajícího vodovodu vč. odvozu a ekologické likvidace (přesný rozsah dle odkrytí SDK podhledu, podklady ke stavájícímu stavu byly neúplné)</t>
  </si>
  <si>
    <t>18</t>
  </si>
  <si>
    <t>Pol328</t>
  </si>
  <si>
    <t>Napojení na stávající vodovodní soustavu</t>
  </si>
  <si>
    <t>20</t>
  </si>
  <si>
    <t>Pol329</t>
  </si>
  <si>
    <t>Přesun materiálu</t>
  </si>
  <si>
    <t>%</t>
  </si>
  <si>
    <t>22</t>
  </si>
  <si>
    <t>Pol330</t>
  </si>
  <si>
    <t>Stavební přípomoci - vysekání drážek, osazení potrubí, zahození a začištění drážek, obnovení povrchů vč. malby</t>
  </si>
  <si>
    <t>24</t>
  </si>
  <si>
    <t>Pol331</t>
  </si>
  <si>
    <t>Montážní, kotvící a těsnící materiál (objímky, závěsy, závitové tyče, pomocné ocelové konsturkce atd.)</t>
  </si>
  <si>
    <t>26</t>
  </si>
  <si>
    <t>Pol332</t>
  </si>
  <si>
    <t>Pročištění potrubí vodovodu</t>
  </si>
  <si>
    <t>28</t>
  </si>
  <si>
    <t>Pol333</t>
  </si>
  <si>
    <t>Tlaková zkouška</t>
  </si>
  <si>
    <t>30</t>
  </si>
  <si>
    <t>Pol334</t>
  </si>
  <si>
    <t>Koordinační činnost</t>
  </si>
  <si>
    <t>32</t>
  </si>
  <si>
    <t>900</t>
  </si>
  <si>
    <t>Doprava a montáž</t>
  </si>
  <si>
    <t>Pol901</t>
  </si>
  <si>
    <t>Montáž</t>
  </si>
  <si>
    <t>-143187601</t>
  </si>
  <si>
    <t>ZTI-K - ZTI-Kanalizace</t>
  </si>
  <si>
    <t>D1 - Potrubí kanalizace a výkopové práce</t>
  </si>
  <si>
    <t>D2 - Armatury na splaškové a tukové kanalizaci</t>
  </si>
  <si>
    <t>D3 - Odlučovač tuků</t>
  </si>
  <si>
    <t>D4 - Čerpací šachta</t>
  </si>
  <si>
    <t>D5 - Zařizovací předměty</t>
  </si>
  <si>
    <t>D6 - Ostatní</t>
  </si>
  <si>
    <t>Potrubí kanalizace a výkopové práce</t>
  </si>
  <si>
    <t>Pol335</t>
  </si>
  <si>
    <t>Potrubí připojovací PP (HT systém) DN40, vč. tvarovek</t>
  </si>
  <si>
    <t>Pol336</t>
  </si>
  <si>
    <t>Potrubí připojovací PP (HT systém) DN50, vč. tvarovek</t>
  </si>
  <si>
    <t>Pol337</t>
  </si>
  <si>
    <t>Potrubí ležaté pod stropem PP (HT systém) DN75, vč. tvarovek</t>
  </si>
  <si>
    <t>Pol338</t>
  </si>
  <si>
    <t>Potrubí ležaté pod stropem PP (HT systém) DN110, vč. tvarovek</t>
  </si>
  <si>
    <t>Pol339</t>
  </si>
  <si>
    <t>Potrubí ležaté v zemi KG PVC DN125, vč. tvarovek</t>
  </si>
  <si>
    <t>Pol340</t>
  </si>
  <si>
    <t>Potrubí HDPE SDR11 63x5,8 mm</t>
  </si>
  <si>
    <t>Pol341</t>
  </si>
  <si>
    <t>Hadice na odvod kondenzátu - gravitační 16 mm</t>
  </si>
  <si>
    <t>Pol342</t>
  </si>
  <si>
    <t>Hloubení nezapažených a pažených rýh strojově vč. přemístění výkopu do vzdálenosti 3 m + zásyp výkopu</t>
  </si>
  <si>
    <t>m3</t>
  </si>
  <si>
    <t>Pol343</t>
  </si>
  <si>
    <t>Obsypání potrubí sypaninou s hutněním</t>
  </si>
  <si>
    <t>Armatury na splaškové a tukové kanalizaci</t>
  </si>
  <si>
    <t>Pol344</t>
  </si>
  <si>
    <t>Čistící kus PP HT DN75</t>
  </si>
  <si>
    <t>Pol345</t>
  </si>
  <si>
    <t>Čistící kus PP HT DN110</t>
  </si>
  <si>
    <t>Pol346</t>
  </si>
  <si>
    <t>Čistící kus PVC KG DN125</t>
  </si>
  <si>
    <t>Pol347</t>
  </si>
  <si>
    <t>Sifon pro kondenzát se suchou zápachovou uzávěrkou 16mm</t>
  </si>
  <si>
    <t>Pol348</t>
  </si>
  <si>
    <t>Revizní šachta - dno DN600; 2x vtok/výtok DN150 - 0-135°</t>
  </si>
  <si>
    <t>Pol349</t>
  </si>
  <si>
    <t>Revizní šachta - prodoužení DN600x1 m</t>
  </si>
  <si>
    <t>Pol350</t>
  </si>
  <si>
    <t>Revizní šachta - poklop plný D400 DN600</t>
  </si>
  <si>
    <t>Pol351</t>
  </si>
  <si>
    <t>Revizní šachta - betonový prstenec DN600</t>
  </si>
  <si>
    <t>34</t>
  </si>
  <si>
    <t>Pol352</t>
  </si>
  <si>
    <t>Revizní šachta - těsnící kroužek DN600</t>
  </si>
  <si>
    <t>36</t>
  </si>
  <si>
    <t>Pol353</t>
  </si>
  <si>
    <t>Revizní šachta - dno DN400; 2x vtok/výtok DN125 - 0-135°</t>
  </si>
  <si>
    <t>38</t>
  </si>
  <si>
    <t>Pol354</t>
  </si>
  <si>
    <t>Revizní šachta - prodoužení DN400x1 m</t>
  </si>
  <si>
    <t>40</t>
  </si>
  <si>
    <t>Pol355</t>
  </si>
  <si>
    <t>Revizní šachta - manžeta teleskopu DN400</t>
  </si>
  <si>
    <t>42</t>
  </si>
  <si>
    <t>Pol356</t>
  </si>
  <si>
    <t>Revizní šachta - teleskop mříž B125 DN300</t>
  </si>
  <si>
    <t>44</t>
  </si>
  <si>
    <t>Odlučovač tuků</t>
  </si>
  <si>
    <t>Pol357</t>
  </si>
  <si>
    <t>Odlučovač tuků velikost NG 7; betonový prefabrikát do terénu pod hladinu spodní vody; průměr 2100 mm; výška 1970 mm; pojezdná D400; nátok 1320 mm ode dna; výtok 1250 mm ode dna; vstup stropem DN1000</t>
  </si>
  <si>
    <t>46</t>
  </si>
  <si>
    <t>Pol358</t>
  </si>
  <si>
    <t>Betonová skruž jednolitá DN1000; h=500 mm</t>
  </si>
  <si>
    <t>48</t>
  </si>
  <si>
    <t>Pol359</t>
  </si>
  <si>
    <t>Betonový konus DN1000/625; h=600 mm</t>
  </si>
  <si>
    <t>50</t>
  </si>
  <si>
    <t>Pol360</t>
  </si>
  <si>
    <t>Vyrovnávací prstence pro vyrovnání s terénem</t>
  </si>
  <si>
    <t>52</t>
  </si>
  <si>
    <t>Pol361</t>
  </si>
  <si>
    <t>Poklop litinový DN610; tř. zatížení D400; h=160 mm</t>
  </si>
  <si>
    <t>54</t>
  </si>
  <si>
    <t>D4</t>
  </si>
  <si>
    <t>Čerpací šachta</t>
  </si>
  <si>
    <t>Pol362</t>
  </si>
  <si>
    <t>Čerpací stanice 1530/2500 - dvouplášťová šachta o rozměrech: vnitřní průměr 1200 mm, vnější průměr 1530 mm, výška 2500 mm, šachta je osazena vstupním komínkem 900 x 600 x 500 mm (1ks). Vtok a odtok dle požadavku objednavatele. Chráničku DN 80 na el. kabel</t>
  </si>
  <si>
    <t>56</t>
  </si>
  <si>
    <t>Pol363</t>
  </si>
  <si>
    <t>Čerpadlo s oběžným kolem 50 mm; parametry Q=5 l/s, H=5 m; elektromotor: 1,1 kW/2750 ot.min-1, materíálové provedení - litina. Příslušenství: spouštěcí zařízení do 4,5m (vedení tyčemi), 10m kabelu, teplotní ochrana, hmotnost 24kg</t>
  </si>
  <si>
    <t>58</t>
  </si>
  <si>
    <t>Pol364</t>
  </si>
  <si>
    <t>Technologické vystrojení DN50/2: trubní rozvody DN50 - PLAST, zpětná klapka DN 50 - 2ks, uzavírací šoupě DN 50 - 2ks, vodící trubky pro instalaci čerpadel, pozink řetěz - 2ks, spojovací materiál</t>
  </si>
  <si>
    <t>60</t>
  </si>
  <si>
    <t>Pol365</t>
  </si>
  <si>
    <t>El. rozvaděč; Automatika pro dvě čerpadla, řízená pomocí modulu ESH21, akustická signalizace při dosažení hladiny maximální a poruše motoru (GSM brána na zasílání poruchových stavů správě areálu), ruční režim chodu, spínání 3x plovákovým spínečem, nebo ko</t>
  </si>
  <si>
    <t>62</t>
  </si>
  <si>
    <t>Pol366</t>
  </si>
  <si>
    <t>Litinový poklop D400 90x60 cm se zámkem 4-dílný</t>
  </si>
  <si>
    <t>64</t>
  </si>
  <si>
    <t>Pol367</t>
  </si>
  <si>
    <t>Montáž technologického vystrojení a uvedení do provozu</t>
  </si>
  <si>
    <t>66</t>
  </si>
  <si>
    <t>D5</t>
  </si>
  <si>
    <t>Zařizovací předměty</t>
  </si>
  <si>
    <t>Pol368</t>
  </si>
  <si>
    <t>Podlahová vpusť 350x350 mm, s protizápachovou uzávěrou k zalití do podlahy, vč. pochůzného podlahového vyjímatelného roštu (nerezové provedení)</t>
  </si>
  <si>
    <t>68</t>
  </si>
  <si>
    <t>Pol369</t>
  </si>
  <si>
    <t>Podlahová vpusť 800x500 mm, s protizápachovou uzávěrou k zalití do podlahy,, materiál nerez, vana ohýbaný nerezový plech, doplněný bočními úchyty do betonu, zemnící šroub, pochůzný rošt</t>
  </si>
  <si>
    <t>70</t>
  </si>
  <si>
    <t>Pol370</t>
  </si>
  <si>
    <t>Podlahová vpusť 850x450 mm, s protizápachovou uzávěrou k zalití do podlahy,, materiál nerez, vana ohýbaný nerezový plech, doplněný bočními úchyty do betonu, zemnící šroub, pochůzný rošt</t>
  </si>
  <si>
    <t>72</t>
  </si>
  <si>
    <t>Pol371</t>
  </si>
  <si>
    <t>Podlahová vpusť 600x400 mm, s protizápachovou uzávěrou k zalití do podlahy, vč. pochůzného podlahového vyjímatelného roštu (nerezové provedení)</t>
  </si>
  <si>
    <t>74</t>
  </si>
  <si>
    <t>Pol372</t>
  </si>
  <si>
    <t>Podlahová vpusť 500x500 mm, s protizápachovou uzávěrou k zalití do podlahy,, materiál nerez, vana ohýbaný nerezový plech, doplněný bočními úchyty do betonu, zemnící šroub, pochůzný rošt, dodávka stavby</t>
  </si>
  <si>
    <t>76</t>
  </si>
  <si>
    <t>D6</t>
  </si>
  <si>
    <t>Pol373</t>
  </si>
  <si>
    <t>Demontáž stávající kanalizace vč. odvozu a ekologické likvidace (přesný rozsah dle odkrytí SDK podhledu, podklady ke stavájícímu stavu byly neúplné)</t>
  </si>
  <si>
    <t>78</t>
  </si>
  <si>
    <t>Pol374</t>
  </si>
  <si>
    <t>Napojení na stávající kanalizaci</t>
  </si>
  <si>
    <t>80</t>
  </si>
  <si>
    <t>Pol375</t>
  </si>
  <si>
    <t>82</t>
  </si>
  <si>
    <t>Pol376</t>
  </si>
  <si>
    <t>Odvoz přebytečné zeminy vč. skládkovného</t>
  </si>
  <si>
    <t>84</t>
  </si>
  <si>
    <t>Pol377</t>
  </si>
  <si>
    <t>Pomocné ocelové konstrukce vč. konzolí, kotev, závěsů, objímek</t>
  </si>
  <si>
    <t>86</t>
  </si>
  <si>
    <t>Pol378</t>
  </si>
  <si>
    <t>Zkouška těsnosti kanalizace do DN200</t>
  </si>
  <si>
    <t>88</t>
  </si>
  <si>
    <t>Pol379</t>
  </si>
  <si>
    <t>Stavební přípomoci - vysekání drážek, osazení potrubí, zahození a začištění drážek</t>
  </si>
  <si>
    <t>90</t>
  </si>
  <si>
    <t>92</t>
  </si>
  <si>
    <t>-847763317</t>
  </si>
  <si>
    <t>VYT - Vytápění</t>
  </si>
  <si>
    <t>D2 - Ostatní</t>
  </si>
  <si>
    <t>Pol380</t>
  </si>
  <si>
    <t>Potrubí z trubek ocelových hladkých; vč. tvarovek; se svařovanými spoji DN15</t>
  </si>
  <si>
    <t>Pol381</t>
  </si>
  <si>
    <t>Demontáž otopného tělesa ocelového</t>
  </si>
  <si>
    <t>Pol382</t>
  </si>
  <si>
    <t>Demontáž části otopné soustavy (potrubí) vč. odvozu a ekologické likvidace</t>
  </si>
  <si>
    <t>Pol383</t>
  </si>
  <si>
    <t>Pol384</t>
  </si>
  <si>
    <t>Napojení na stávající otopnou soustavu</t>
  </si>
  <si>
    <t>Pol385</t>
  </si>
  <si>
    <t>Pol386</t>
  </si>
  <si>
    <t>Pol387</t>
  </si>
  <si>
    <t>Vypuštění větve otopné soustavy</t>
  </si>
  <si>
    <t>Pol388</t>
  </si>
  <si>
    <t>Proplach soustavy</t>
  </si>
  <si>
    <t>Pol389</t>
  </si>
  <si>
    <t>Zaregulování otopných těles</t>
  </si>
  <si>
    <t>Pol390</t>
  </si>
  <si>
    <t>Napouštění soustavy upravenou vodou</t>
  </si>
  <si>
    <t>Pol391</t>
  </si>
  <si>
    <t>Uvedení otopné soustavy do provozu</t>
  </si>
  <si>
    <t>Pol392</t>
  </si>
  <si>
    <t>Topná zkouška</t>
  </si>
  <si>
    <t>Pol393</t>
  </si>
  <si>
    <t>-1314213906</t>
  </si>
  <si>
    <t>CHL - Chlazení</t>
  </si>
  <si>
    <t>D1 - Položka</t>
  </si>
  <si>
    <t>D2 - JEDNOTKY</t>
  </si>
  <si>
    <t>D3 - POTRUBÍ</t>
  </si>
  <si>
    <t>Položka</t>
  </si>
  <si>
    <t>JEDNOTKY</t>
  </si>
  <si>
    <t>Pol394</t>
  </si>
  <si>
    <t>Kontrola stávající venkovní i vnitřní jednotky v m. 1.24</t>
  </si>
  <si>
    <t>Pol395</t>
  </si>
  <si>
    <t>V případě nevyhovujícího stavu nebo nemožnosti napojit na prostorový kabelový termostat stávajcí kondenzační jednotky: Split jednotka nástěnná, chladivo R32, + Venkovní kondenzační jednotka; max. chladící/topný výkon 4,0/5,1 kW; el. příkon 1,6 kW/50Hz/230</t>
  </si>
  <si>
    <t>Pol396</t>
  </si>
  <si>
    <t xml:space="preserve">Kondenzační jednotka venkovní Multi-Split, chladivo R32; připojení až 4 vnitřních jednotek; chladící/topný výkon max. 8,5/9,1 kW; el. příkon  2,9 kW (230V); rozměry 870x650x330 mm; hmotnost 46,4 kg</t>
  </si>
  <si>
    <t>Pol397</t>
  </si>
  <si>
    <t>Nástěnná jednotka vnitřní Multi-Split, chladivo R32; připojení 6,35+9,52 mm; chladící/topný výkon 2,1/2,3 kW; rozměry 754x308x189 mm</t>
  </si>
  <si>
    <t>Pol398</t>
  </si>
  <si>
    <t>Nástěnná jednotka vnitřní Multi-Split, chladivo R32; připojení 6,35+9,52 mm; chladící/topný výkon 3,5/4 kW; rozměry 837x308x189 mm</t>
  </si>
  <si>
    <t>POTRUBÍ</t>
  </si>
  <si>
    <t>Pol399</t>
  </si>
  <si>
    <t>Chladírenské potrubí měděné předizolované DUO 6,35+9,52 mm</t>
  </si>
  <si>
    <t>Pol400</t>
  </si>
  <si>
    <t>Komunikační kabel mezi venkovní a vnitřní kondenzační jednotkou</t>
  </si>
  <si>
    <t>Pol401</t>
  </si>
  <si>
    <t>Stojan pod venkovní kondenzační jednotku; kovový</t>
  </si>
  <si>
    <t>Pol402</t>
  </si>
  <si>
    <t>Konzole pod venkovní kondenzační jednotku; kovová</t>
  </si>
  <si>
    <t>Pol403</t>
  </si>
  <si>
    <t>Chladivo R32</t>
  </si>
  <si>
    <t>kg</t>
  </si>
  <si>
    <t>Pol404</t>
  </si>
  <si>
    <t>Doprava a přesun hmot</t>
  </si>
  <si>
    <t>Pol405</t>
  </si>
  <si>
    <t>Napuštění soustavy podle pokynů výrobce</t>
  </si>
  <si>
    <t>Pol406</t>
  </si>
  <si>
    <t>Montážní a těsnící materiál</t>
  </si>
  <si>
    <t>Pol407</t>
  </si>
  <si>
    <t>Stavební přípomoci - vysekání drážek, osazenní potrubí, zahození a začištění drážek</t>
  </si>
  <si>
    <t>Pol408</t>
  </si>
  <si>
    <t>1417571181</t>
  </si>
  <si>
    <t>VZT - Vzduchotechnika</t>
  </si>
  <si>
    <t>D2 - NOVÉ VĚTRÁNÍ SKLADŮ</t>
  </si>
  <si>
    <t>D3 - NOVÉ VĚTRÁNÍ ÚKLIDU</t>
  </si>
  <si>
    <t>D4 - ÚPRAVY STÁVAJÍCÍHO VEDENÍ</t>
  </si>
  <si>
    <t>D5 - OSTATNÍ</t>
  </si>
  <si>
    <t>NOVÉ VĚTRÁNÍ SKLADŮ</t>
  </si>
  <si>
    <t>Pol409</t>
  </si>
  <si>
    <t>Diagonální ventilátor do kruhového potrubí; průtok vzduchu 250 m3/h (0 Pa); bez integrované zpětné klapky; plastový</t>
  </si>
  <si>
    <t>Pol410</t>
  </si>
  <si>
    <t>Potrubí SPIRO d80, 20% tvarovek</t>
  </si>
  <si>
    <t>Pol411</t>
  </si>
  <si>
    <t>Potrubí SPIRO d100, 20% tvarovek</t>
  </si>
  <si>
    <t>Pol412</t>
  </si>
  <si>
    <t>Návleková izolace d100, tl. 25 mm s hliníkovou vólii na povrchu</t>
  </si>
  <si>
    <t>Pol413</t>
  </si>
  <si>
    <t>Tlumič hluku kruhový d100, délky 600 mm</t>
  </si>
  <si>
    <t>Pol414</t>
  </si>
  <si>
    <t>Zpětná klapka kruhová d100</t>
  </si>
  <si>
    <t>Pol415</t>
  </si>
  <si>
    <t>Fasádní protidešťová mřížka s okapničkou d100</t>
  </si>
  <si>
    <t>Pol416</t>
  </si>
  <si>
    <t>Talířový ventil kovový odvodní 80 mm</t>
  </si>
  <si>
    <t>Pol417</t>
  </si>
  <si>
    <t>Talířový ventil kovový odvodní 100 mm</t>
  </si>
  <si>
    <t>NOVÉ VĚTRÁNÍ ÚKLIDU</t>
  </si>
  <si>
    <t>Pol418</t>
  </si>
  <si>
    <t>Malý axiální ventilátor; průtok vzduchu 95 m3/h (0 Pa); s integrovanou zpětnou klapkou; plastový</t>
  </si>
  <si>
    <t>Pol419</t>
  </si>
  <si>
    <t>Potrubí SPIRO d100, 0% tvarovek</t>
  </si>
  <si>
    <t>ÚPRAVY STÁVAJÍCÍHO VEDENÍ</t>
  </si>
  <si>
    <t>Pol420</t>
  </si>
  <si>
    <t>Akumulační nerezová digestoř pro myčky a konvektomaty 2700x1600x435 mm; vč. tukových filtrů; hrdlo 250 mm</t>
  </si>
  <si>
    <t>Pol421</t>
  </si>
  <si>
    <t>Závěsná nerezová digestoř 2700x1200 mm; vč. tukových filtrů; hrdlo 250 mm</t>
  </si>
  <si>
    <t>Pol422</t>
  </si>
  <si>
    <t>Čtyřhranné potrubí do obvodu 1890mm; 100% tvarovek; z pozinkovaného plechu</t>
  </si>
  <si>
    <t>m2</t>
  </si>
  <si>
    <t>Pol423</t>
  </si>
  <si>
    <t>Potrubí SPIRO d250, 45% tvarovek</t>
  </si>
  <si>
    <t>Pol424</t>
  </si>
  <si>
    <t>Přechod osový 315/250</t>
  </si>
  <si>
    <t>Pol425</t>
  </si>
  <si>
    <t>Potrubí SPIRO d355, 25% tvarovek</t>
  </si>
  <si>
    <t>Pol426</t>
  </si>
  <si>
    <t>Ohebná hliníková hadice tl. 0,12 mm; d250 mm</t>
  </si>
  <si>
    <t>Pol427</t>
  </si>
  <si>
    <t>Ohebná hliníková hadice tl. 0,12 mm; d355 mm</t>
  </si>
  <si>
    <t>Pol428</t>
  </si>
  <si>
    <t>Napojení na stávající potrubí</t>
  </si>
  <si>
    <t>OSTATNÍ</t>
  </si>
  <si>
    <t>Pol429</t>
  </si>
  <si>
    <t>Přerušení a demontáž stávajících rozvodů VZT vč. odsavačů par vč odvozu a ekologické likvidace</t>
  </si>
  <si>
    <t>Pol430</t>
  </si>
  <si>
    <t>Kontrola a čištění stávajícího potrubí vč. filtrů</t>
  </si>
  <si>
    <t>Pol431</t>
  </si>
  <si>
    <t>Pol432</t>
  </si>
  <si>
    <t>Pol433</t>
  </si>
  <si>
    <t>Pol434</t>
  </si>
  <si>
    <t>Uvedení do provozu</t>
  </si>
  <si>
    <t>Pol435</t>
  </si>
  <si>
    <t>Zaregulování soustavy</t>
  </si>
  <si>
    <t>Pol436</t>
  </si>
  <si>
    <t>Stavební přípomoci - vysekání drážek/prostupů, osazenní potrubí, zahození a začištění drážek/prostupů</t>
  </si>
  <si>
    <t>-1847502253</t>
  </si>
  <si>
    <t>SAN - Sanace zdiva</t>
  </si>
  <si>
    <t>61 - Plošná tlaková injektáž zdiva - SKLADBA S00</t>
  </si>
  <si>
    <t>61a - Upravy povrchů vnitřní- SKLADBA S01</t>
  </si>
  <si>
    <t>61b - Upravy povrchů vnitřní - SKLADBA S02</t>
  </si>
  <si>
    <t xml:space="preserve">61c - Upravy povrchů vnitřní - SKLADBA S03 </t>
  </si>
  <si>
    <t>61d - Horizontální chemická injektáž zdiva - SKLADBA S04</t>
  </si>
  <si>
    <t>61f - Upravy povrchů vnější - SKLADBA S05</t>
  </si>
  <si>
    <t>96 - Bourání konstrukcí</t>
  </si>
  <si>
    <t>95 - Dokončovací konstrukce na pozemních stavbách</t>
  </si>
  <si>
    <t>97 - Přesuny suti a vybouraných hmot</t>
  </si>
  <si>
    <t>99 - Staveništní přesun hmot</t>
  </si>
  <si>
    <t>767 - Demontáže a zpětné montáže vybavení 1.PP</t>
  </si>
  <si>
    <t>VN - Vedlejší náklady</t>
  </si>
  <si>
    <t>Celkem - Celkem</t>
  </si>
  <si>
    <t>61</t>
  </si>
  <si>
    <t>Plošná tlaková injektáž zdiva - SKLADBA S00</t>
  </si>
  <si>
    <t>TLAK INJEKT</t>
  </si>
  <si>
    <t>Tlaková injektáž zdiva - SKLADBA S00 (dodatečná vodorovná izolace zdiva tlakem do stupně nasycení 95% mineralizačním koncentrátem pro utěsnění, hydrofobizaci zdiva např. KIESOL IK, KIESOL STANDARD)</t>
  </si>
  <si>
    <t>TLAK INJEKT.1</t>
  </si>
  <si>
    <t>Vrtání příklepovými vrtáky do smíšeného zdiva průměru 12-14mm v osové vzdálennosti 150/80/150mm šachovnice</t>
  </si>
  <si>
    <t>3</t>
  </si>
  <si>
    <t>TLAK INJEKT.2</t>
  </si>
  <si>
    <t>Pakr pro tlakovou izolaci zdiva průměru 12-14mm (D+M)</t>
  </si>
  <si>
    <t>TLAK INJEKT.3</t>
  </si>
  <si>
    <t>Vyčištění vyvrtaných otvorů stlačeným vzduchem</t>
  </si>
  <si>
    <t>5</t>
  </si>
  <si>
    <t>TLAK INJEKT.4</t>
  </si>
  <si>
    <t>Utěsnění otvorů po demontáži pakrů těsnící maltou (např.WP DS Levell)</t>
  </si>
  <si>
    <t>61a</t>
  </si>
  <si>
    <t>Upravy povrchů vnitřní- SKLADBA S01</t>
  </si>
  <si>
    <t>SAN-SKL S01</t>
  </si>
  <si>
    <t>Mineralizace a hydrofobizace podkladu 0,15kg/m2 (např. KIESOL STANDARD)</t>
  </si>
  <si>
    <t>7</t>
  </si>
  <si>
    <t>SAN-SKL S01.1</t>
  </si>
  <si>
    <t>Nátěr zdiva minerální stěrkou (adhezní můstek) v tl.1mm 1,6kg/m2 (např.WP SULFATEX)</t>
  </si>
  <si>
    <t>SAN-SKL S01.2</t>
  </si>
  <si>
    <t>Vyspravení podkladu, zatáhnutí spár zdiva těsnící maltou 6kg/m2 (např.WP DS LEVELL)</t>
  </si>
  <si>
    <t>9</t>
  </si>
  <si>
    <t>SAN-SKL S01.3</t>
  </si>
  <si>
    <t>Vytvoření těsnícího klínu na podlaze těsnící maltou 1,6kg/bm (např.WP DS LEVELL)</t>
  </si>
  <si>
    <t>SAN-SKL S01.4</t>
  </si>
  <si>
    <t>Doplentování zdiva (kaverny) - počítáno 100%plochy (plná cihla s těsnící maltou WP DS LEVELL)</t>
  </si>
  <si>
    <t>11</t>
  </si>
  <si>
    <t>SAN-SKL S01.5</t>
  </si>
  <si>
    <t>Minerální stěrka s vysokou odolností proti síranům v tl.3mm (nátěr provést ve třech krocích)- 4,8kg/m2 (např.WP SULFATEX)</t>
  </si>
  <si>
    <t>SAN-SKL S01.6</t>
  </si>
  <si>
    <t>Sanační podhoz (špric) adhézní můstek-prostřik sanačních omítek do živé stěrky (např.SP PREP)</t>
  </si>
  <si>
    <t>61b</t>
  </si>
  <si>
    <t>Upravy povrchů vnitřní - SKLADBA S02</t>
  </si>
  <si>
    <t>13</t>
  </si>
  <si>
    <t>SAN-SKL S02</t>
  </si>
  <si>
    <t>Hydrofobizovaná pemzou plněná sanační omítka 26kg/m2/3cm (např. SP TOP WHITE)</t>
  </si>
  <si>
    <t>SAN-SKL S02.1</t>
  </si>
  <si>
    <t>Hydrofobizovaný sanační štuk 3,0kg/m2/2mm (např. SP TOP Q2)</t>
  </si>
  <si>
    <t>15</t>
  </si>
  <si>
    <t>SAN-SKL S02.2</t>
  </si>
  <si>
    <t>Protiplísňová vysoce prodyšná sanační barva 0,3L/m2/2nátěry (např.COLOR SA plus)</t>
  </si>
  <si>
    <t>61c</t>
  </si>
  <si>
    <t xml:space="preserve">Upravy povrchů vnitřní - SKLADBA S03 </t>
  </si>
  <si>
    <t>SAN-SKL S03</t>
  </si>
  <si>
    <t>Síťovitě sanační síranovzdorný podhoz (špric) 3,5kg/m2 (např.SP PREP)</t>
  </si>
  <si>
    <t>17</t>
  </si>
  <si>
    <t>SAN-SKL S03.1</t>
  </si>
  <si>
    <t>Vlhkost a soli jímající jádrová pemzou plněná sanační omítka 15kg/m2/1,5cm (např.SP LEVELL)</t>
  </si>
  <si>
    <t>SAN-SKL S03.2</t>
  </si>
  <si>
    <t>Hydrofobizovaná pemzou plněná sanační omítka 17kg/m2/2cm (např. SP TOP WHITE)</t>
  </si>
  <si>
    <t>19</t>
  </si>
  <si>
    <t>SAN-SKL S03.3</t>
  </si>
  <si>
    <t>SAN-SKL S03.4</t>
  </si>
  <si>
    <t>61d</t>
  </si>
  <si>
    <t>Horizontální chemická injektáž zdiva - SKLADBA S04</t>
  </si>
  <si>
    <t>SAN-SKL S04</t>
  </si>
  <si>
    <t>Horizontální jednořadá injektáž zdiva - SKLADBA S04 (dodatečná vodorovná izolace zdiva s použitím krému např. KIESOL C) zdivo 150-900mm</t>
  </si>
  <si>
    <t>SAN-SKL S04.1</t>
  </si>
  <si>
    <t>Vrtání příklepovými vrtáky do smíšeného zdiva průměru 14mm v osové vzdálennosti 100-120mm</t>
  </si>
  <si>
    <t>23</t>
  </si>
  <si>
    <t>SAN-SKL S04.2</t>
  </si>
  <si>
    <t>61f</t>
  </si>
  <si>
    <t>Upravy povrchů vnější - SKLADBA S05</t>
  </si>
  <si>
    <t>SAN-SKL S06</t>
  </si>
  <si>
    <t>25</t>
  </si>
  <si>
    <t>SAN-SKL S06.1</t>
  </si>
  <si>
    <t>SAN-SKL S06.2</t>
  </si>
  <si>
    <t>27</t>
  </si>
  <si>
    <t>SAN-SKL S06.3</t>
  </si>
  <si>
    <t>SAN-SKL S06.4</t>
  </si>
  <si>
    <t>DS Systemschutz (nopová fólie s nakašírovanou geotextílií)</t>
  </si>
  <si>
    <t>29</t>
  </si>
  <si>
    <t>SAN-SKL S06.5</t>
  </si>
  <si>
    <t>Silnovrstvá hydroizolační stěrka plněná pryžovým granulátem neobsahující rozpouštědla s umožněním překlenování trhlin podkladu min.3mm - 5,5kg/m2 (např. MB2K)</t>
  </si>
  <si>
    <t>SAN-SKL S06.6</t>
  </si>
  <si>
    <t>XPS v tl.50mm - ochrana hydroizolace</t>
  </si>
  <si>
    <t>96</t>
  </si>
  <si>
    <t>Bourání konstrukcí</t>
  </si>
  <si>
    <t>31</t>
  </si>
  <si>
    <t>978013191R00</t>
  </si>
  <si>
    <t>Otlučení omítek vnitřních stěn v rozsahu do 100 %</t>
  </si>
  <si>
    <t>978015291R00</t>
  </si>
  <si>
    <t>Otlučení omítek vnějších MVC v složit.1-4 do 100 %</t>
  </si>
  <si>
    <t>33</t>
  </si>
  <si>
    <t>978015291R00.1</t>
  </si>
  <si>
    <t>Odsekání obkladů</t>
  </si>
  <si>
    <t>95</t>
  </si>
  <si>
    <t>Dokončovací konstrukce na pozemních stavbách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</si>
  <si>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</si>
  <si>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</t>
  </si>
  <si>
    <t>97</t>
  </si>
  <si>
    <t>Přesuny suti a vybouraných hmot</t>
  </si>
  <si>
    <t>35</t>
  </si>
  <si>
    <t>979081111R00</t>
  </si>
  <si>
    <t>Odvoz suti a vybouraných hmot na skládku do 1 km</t>
  </si>
  <si>
    <t>t</t>
  </si>
  <si>
    <t>979081121R00</t>
  </si>
  <si>
    <t>Odvoz suti a vybouraných hmot na skládku příplatek za každý další 1 km</t>
  </si>
  <si>
    <t>37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</si>
  <si>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</si>
  <si>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</si>
  <si>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</si>
  <si>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</si>
  <si>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39</t>
  </si>
  <si>
    <t>979990001R00</t>
  </si>
  <si>
    <t>Poplatek za skládku stavební suti</t>
  </si>
  <si>
    <t>979093111R00</t>
  </si>
  <si>
    <t>Uložení suti na skládku bez zhutnění</t>
  </si>
  <si>
    <t>41</t>
  </si>
  <si>
    <t>979011221R00</t>
  </si>
  <si>
    <t>Svislá doprava suti a vybour. hmot za 1.PP nošením</t>
  </si>
  <si>
    <t>99</t>
  </si>
  <si>
    <t>Staveništní přesun hmot</t>
  </si>
  <si>
    <t>999281111R00</t>
  </si>
  <si>
    <t xml:space="preserve">Přesun hmot pro opravy a údržbu objektů pro opravy a údržbu dosavadních objektů včetně vnějších plášťů  výšky do 25 m,</t>
  </si>
  <si>
    <t>767</t>
  </si>
  <si>
    <t>Demontáže a zpětné montáže vybavení 1.PP</t>
  </si>
  <si>
    <t>43</t>
  </si>
  <si>
    <t>7672</t>
  </si>
  <si>
    <t>Odstranění elektroinstalací ze stěn (popř. ze stropů) v 1.PP</t>
  </si>
  <si>
    <t>kompl</t>
  </si>
  <si>
    <t>7680</t>
  </si>
  <si>
    <t>Demontáž a zpětná montáž plynové kotelny</t>
  </si>
  <si>
    <t>VN</t>
  </si>
  <si>
    <t>Vedlejší náklady</t>
  </si>
  <si>
    <t>45</t>
  </si>
  <si>
    <t>005121 R</t>
  </si>
  <si>
    <t>Zařízení staveniště</t>
  </si>
  <si>
    <t>koml</t>
  </si>
  <si>
    <t>005122010R</t>
  </si>
  <si>
    <t>Provoz objednatele</t>
  </si>
  <si>
    <t>47</t>
  </si>
  <si>
    <t>005241010R</t>
  </si>
  <si>
    <t>Dokumentace skutečného provedení</t>
  </si>
  <si>
    <t>94</t>
  </si>
  <si>
    <t>Celkem</t>
  </si>
  <si>
    <t>ST - Stavební část</t>
  </si>
  <si>
    <t>HSV - Práce a dodávky HSV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</si>
  <si>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</si>
  <si>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</si>
  <si>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</si>
  <si>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</si>
  <si>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</si>
  <si>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</si>
  <si>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>PSV - Práce a dodávky PSV</t>
  </si>
  <si>
    <t xml:space="preserve">    711 - Izolace proti vodě, vlhkosti a plynům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</si>
  <si>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</si>
  <si>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</si>
  <si>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</si>
  <si>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</si>
  <si>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</si>
  <si>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</si>
  <si>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</si>
  <si>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</si>
  <si>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</si>
  <si>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>Práce a dodávky HSV</t>
  </si>
  <si>
    <t>112101121</t>
  </si>
  <si>
    <t>Odstranění stromů jehličnatých průměru kmene přes 100 do 300 mm</t>
  </si>
  <si>
    <t>kus</t>
  </si>
  <si>
    <t>100305795</t>
  </si>
  <si>
    <t>113106171</t>
  </si>
  <si>
    <t>Rozebrání dlažeb vozovek ze zámkové dlažby s ložem z kameniva ručně</t>
  </si>
  <si>
    <t>1570520768</t>
  </si>
  <si>
    <t>VV</t>
  </si>
  <si>
    <t>10*1,2</t>
  </si>
  <si>
    <t>113107523</t>
  </si>
  <si>
    <t>Odstranění podkladu z kameniva drceného tl přes 200 do 300 mm při překopech strojně pl přes 15 m2</t>
  </si>
  <si>
    <t>-2023775953</t>
  </si>
  <si>
    <t>(34,6*2+3)*1,2</t>
  </si>
  <si>
    <t>113107542</t>
  </si>
  <si>
    <t>Odstranění podkladu živičných tl přes 50 do 100 mm při překopech strojně pl přes 15 m2</t>
  </si>
  <si>
    <t>-808846931</t>
  </si>
  <si>
    <t>121151103</t>
  </si>
  <si>
    <t>Sejmutí ornice plochy do 100 m2 tl vrstvy do 200 mm strojně</t>
  </si>
  <si>
    <t>-430583168</t>
  </si>
  <si>
    <t>3,75*1,25</t>
  </si>
  <si>
    <t>9,3*11</t>
  </si>
  <si>
    <t>122251301</t>
  </si>
  <si>
    <t>Odkopávky a prokopávky nezapažené v hornině třídy těžitelnosti I skupiny 3 objem do 20 m3 strojně v omezeném prostoru</t>
  </si>
  <si>
    <t>691598640</t>
  </si>
  <si>
    <t>Šachta</t>
  </si>
  <si>
    <t>(1,8+1)*(1,2+1)*1,1</t>
  </si>
  <si>
    <t>Rýha</t>
  </si>
  <si>
    <t>100*0,5*0,4</t>
  </si>
  <si>
    <t>131251104</t>
  </si>
  <si>
    <t>Hloubení jam nezapažených v hornině třídy těžitelnosti I skupiny 3 objem do 500 m3 strojně</t>
  </si>
  <si>
    <t>1881254419</t>
  </si>
  <si>
    <t>3,75*1,25*3,5</t>
  </si>
  <si>
    <t>9,3*11*3,5*2/3</t>
  </si>
  <si>
    <t>132251254</t>
  </si>
  <si>
    <t>Hloubení rýh nezapažených š do 2000 mm v hornině třídy těžitelnosti I skupiny 3 objem do 500 m3 strojně</t>
  </si>
  <si>
    <t>199511833</t>
  </si>
  <si>
    <t>(34,6*2+4)*0,95*1,9</t>
  </si>
  <si>
    <t>132311401</t>
  </si>
  <si>
    <t>Hloubená vykopávka pod základy v hornině třídy těžitelnosti I skupiny 4 ručně</t>
  </si>
  <si>
    <t>-1710004830</t>
  </si>
  <si>
    <t>(4,55*0,8+0,15*1,1)*1,45*2</t>
  </si>
  <si>
    <t>(0,875*0,8+1,15*3,725+1,025*0,8+1,115*1,9)*1,05*2</t>
  </si>
  <si>
    <t>(1,15*1,75)*0,72*2</t>
  </si>
  <si>
    <t>1,15*1*0,31*2</t>
  </si>
  <si>
    <t>(1*1+1,15*1,15)*0,47*2</t>
  </si>
  <si>
    <t>151721111</t>
  </si>
  <si>
    <t>Zřízení pažení do ocelových zápor hl výkopu do 4 m s jeho následným odstraněním</t>
  </si>
  <si>
    <t>-1672274643</t>
  </si>
  <si>
    <t>3,5*14</t>
  </si>
  <si>
    <t>162211201</t>
  </si>
  <si>
    <t>Vodorovné přemístění do 10 m nošením výkopku z horniny třídy těžitelnosti I skupiny 1 až 3</t>
  </si>
  <si>
    <t>-204496536</t>
  </si>
  <si>
    <t>162211209</t>
  </si>
  <si>
    <t>Příplatek k vodorovnému přemístění nošením za každých dalších 10 m nošení výkopku z horniny třídy těžitelnosti I skupiny 1 až 3</t>
  </si>
  <si>
    <t>1400555450</t>
  </si>
  <si>
    <t>26,776*4</t>
  </si>
  <si>
    <t>162251102</t>
  </si>
  <si>
    <t>Vodorovné přemístění přes 20 do 50 m výkopku/sypaniny z horniny třídy těžitelnosti I skupiny 1 až 3</t>
  </si>
  <si>
    <t>873937441</t>
  </si>
  <si>
    <t xml:space="preserve"> výkopy</t>
  </si>
  <si>
    <t>255,106+132,126+33,466</t>
  </si>
  <si>
    <t>zpět na násypy</t>
  </si>
  <si>
    <t>(34,6*2+4)*0,95*1,6</t>
  </si>
  <si>
    <t>(9,3*11-3,4*(5+2,65)/2-4,3*(9,25+5,57)/2)*3,5*2/3</t>
  </si>
  <si>
    <t>33,466*0,5</t>
  </si>
  <si>
    <t>162451106</t>
  </si>
  <si>
    <t>Vodorovné přemístění přes 1 500 do 2000 m výkopku/sypaniny z horniny třídy těžitelnosti I skupiny 1 až 3</t>
  </si>
  <si>
    <t>178735659</t>
  </si>
  <si>
    <t>420,698+26,766-278,411-16,4</t>
  </si>
  <si>
    <t>171201231</t>
  </si>
  <si>
    <t>Poplatek za uložení zeminy a kamení na recyklační skládce (skládkovné) kód odpadu 17 05 04</t>
  </si>
  <si>
    <t>-338803622</t>
  </si>
  <si>
    <t>142,287*1,8</t>
  </si>
  <si>
    <t>174111101</t>
  </si>
  <si>
    <t>Zásyp jam, šachet rýh nebo kolem objektů sypaninou se zhutněním ručně</t>
  </si>
  <si>
    <t>1770880044</t>
  </si>
  <si>
    <t>(1,8+1)*(1,2+1)*1,1-1,8*1,2*1,1</t>
  </si>
  <si>
    <t>100*0,3*0,4</t>
  </si>
  <si>
    <t>174111109</t>
  </si>
  <si>
    <t>Příplatek k zásypu za ruční prohození sypaniny sítem</t>
  </si>
  <si>
    <t>-1754668382</t>
  </si>
  <si>
    <t>278,411+16,4</t>
  </si>
  <si>
    <t>174151101</t>
  </si>
  <si>
    <t>Zásyp jam, šachet rýh nebo kolem objektů sypaninou se zhutněním</t>
  </si>
  <si>
    <t>1220134472</t>
  </si>
  <si>
    <t>181351003</t>
  </si>
  <si>
    <t>Rozprostření ornice tl vrstvy do 200 mm pl do 100 m2 v rovině nebo ve svahu do 1:5 strojně</t>
  </si>
  <si>
    <t>589025625</t>
  </si>
  <si>
    <t>106,988-32,569</t>
  </si>
  <si>
    <t>183151115</t>
  </si>
  <si>
    <t>Hloubení jam pro výsadbu dřevin strojně v rovině nebo ve svahu do 1:5 obj jamky přes 0,7 do 1,1 m3</t>
  </si>
  <si>
    <t>1177291531</t>
  </si>
  <si>
    <t>184201112</t>
  </si>
  <si>
    <t>Výsadba stromu bez balu do jamky v kmene přes 1,8 do 2,5 m v rovině a svahu do 1:5</t>
  </si>
  <si>
    <t>1114598239</t>
  </si>
  <si>
    <t>M</t>
  </si>
  <si>
    <t>02650461</t>
  </si>
  <si>
    <t>třešen pilovitá průměru kmene min.10cm</t>
  </si>
  <si>
    <t>-1149874693</t>
  </si>
  <si>
    <t>184818231</t>
  </si>
  <si>
    <t>Ochrana kmene průměru do 300 mm bedněním výšky do 2 m</t>
  </si>
  <si>
    <t>689665617</t>
  </si>
  <si>
    <t>Zakládání</t>
  </si>
  <si>
    <t>211971110</t>
  </si>
  <si>
    <t>Zřízení opláštění žeber nebo trativodů geotextilií v rýze nebo zářezu sklonu do 1:2</t>
  </si>
  <si>
    <t>1058192574</t>
  </si>
  <si>
    <t>(34,6*2+3)*0,5</t>
  </si>
  <si>
    <t>69311081</t>
  </si>
  <si>
    <t>geotextilie netkaná separační, ochranná, filtrační, drenážní PES 300g/m2</t>
  </si>
  <si>
    <t>-81379153</t>
  </si>
  <si>
    <t>36,1</t>
  </si>
  <si>
    <t>36,1*1,1845 'Přepočtené koeficientem množství</t>
  </si>
  <si>
    <t>212750101</t>
  </si>
  <si>
    <t>Trativod z drenážních trubek PVC-U SN 4 perforace 360° včetně lože otevřený výkop DN 100 pro budovy plocha pro vtékání vody min. 80 cm2/m</t>
  </si>
  <si>
    <t>-188593729</t>
  </si>
  <si>
    <t>34,6*2+3</t>
  </si>
  <si>
    <t>271532213</t>
  </si>
  <si>
    <t>Podsyp pod základové konstrukce se zhutněním z hrubého kameniva frakce 8 až 16 mm</t>
  </si>
  <si>
    <t>584960185</t>
  </si>
  <si>
    <t>(2,6*(2,72+5,24)/2+3*(9,244+5,57)/2)*0,05</t>
  </si>
  <si>
    <t>271542211</t>
  </si>
  <si>
    <t>Podsyp pod základové konstrukce se zhutněním z netříděné štěrkodrtě</t>
  </si>
  <si>
    <t>2076098032</t>
  </si>
  <si>
    <t>(2,6*(2,72+5,24)/2+3*(9,244+5,57)/2)*0,25</t>
  </si>
  <si>
    <t>273321211</t>
  </si>
  <si>
    <t>Základové desky ze ŽB bez zvýšených nároků na prostředí tř. C 12/15</t>
  </si>
  <si>
    <t>-1837260528</t>
  </si>
  <si>
    <t>17*0,2</t>
  </si>
  <si>
    <t>273321511</t>
  </si>
  <si>
    <t>Základové desky ze ŽB bez zvýšených nároků na prostředí tř. C 25/30</t>
  </si>
  <si>
    <t>1147936572</t>
  </si>
  <si>
    <t>1,6*1,2*0,2</t>
  </si>
  <si>
    <t>273361821</t>
  </si>
  <si>
    <t>Výztuž základových desek betonářskou ocelí 10 505 (R)</t>
  </si>
  <si>
    <t>1559646289</t>
  </si>
  <si>
    <t>0,064</t>
  </si>
  <si>
    <t>273362021</t>
  </si>
  <si>
    <t>Výztuž základových desek svařovanými sítěmi Kari</t>
  </si>
  <si>
    <t>-1402548924</t>
  </si>
  <si>
    <t>0,324</t>
  </si>
  <si>
    <t>1,6*1,2*7,9*2*1,1/1000</t>
  </si>
  <si>
    <t>274321211</t>
  </si>
  <si>
    <t>Základové pasy ze ŽB bez zvýšených nároků na prostředí tř. C 12/15</t>
  </si>
  <si>
    <t>-668006383</t>
  </si>
  <si>
    <t>(1+5+10)*0,9*0,1</t>
  </si>
  <si>
    <t>274322511</t>
  </si>
  <si>
    <t>Základové pasy ze ŽB se zvýšenými nároky na prostředí tř. C 25/30</t>
  </si>
  <si>
    <t>-1766471240</t>
  </si>
  <si>
    <t>(1*5,24+0,65*6,5+0,65*3,56)*0,75</t>
  </si>
  <si>
    <t>((1,76+1,96)/2*2,72+1,96*5,82)*0,75</t>
  </si>
  <si>
    <t>274351121</t>
  </si>
  <si>
    <t>Zřízení bednění základových pasů rovného</t>
  </si>
  <si>
    <t>458336145</t>
  </si>
  <si>
    <t>(1*5,24+0,65*6,5+0,65*3,56)*2</t>
  </si>
  <si>
    <t>((1,76+1,96)/2*2,72+1,96*5,82)*2</t>
  </si>
  <si>
    <t>274351122</t>
  </si>
  <si>
    <t>Odstranění bednění základových pasů rovného</t>
  </si>
  <si>
    <t>-1143218347</t>
  </si>
  <si>
    <t>279113152</t>
  </si>
  <si>
    <t>Základová zeď tl přes 150 do 200 mm z tvárnic ztraceného bednění včetně výplně z betonu tř. C 25/30</t>
  </si>
  <si>
    <t>-470242666</t>
  </si>
  <si>
    <t>(1,6*2+0,8*2)*0,9*0,2</t>
  </si>
  <si>
    <t>279113155</t>
  </si>
  <si>
    <t>Základová zeď tl přes 300 do 400 mm z tvárnic ztraceného bednění včetně výplně z betonu tř. C 25/30</t>
  </si>
  <si>
    <t>218512468</t>
  </si>
  <si>
    <t>(1,75*5,24+1,75*6,5+1,25*3,56)</t>
  </si>
  <si>
    <t>(1,5*2,72+1,5*5,82)</t>
  </si>
  <si>
    <t>279311146</t>
  </si>
  <si>
    <t>Postupné podbetonování základového zdiva železovým betonem se zvýšenými nároky na prostředí tř. C 25/30</t>
  </si>
  <si>
    <t>1024334341</t>
  </si>
  <si>
    <t>(4,55*0,8+0,15*1,1)*1,45</t>
  </si>
  <si>
    <t>(0,875*0,8+1,15*3,725+1,025*0,8+1,115*1,9)*1,05</t>
  </si>
  <si>
    <t>(1,15*1,75)*0,72</t>
  </si>
  <si>
    <t>1,15*1*0,31</t>
  </si>
  <si>
    <t>(1*1+1,15*1,15)*0,47</t>
  </si>
  <si>
    <t>279351411</t>
  </si>
  <si>
    <t>Bednění základového zdiva při podbetonování ploch rovinných zřízení</t>
  </si>
  <si>
    <t>-255507837</t>
  </si>
  <si>
    <t>(4,55+0,8+0,15)*2*1,45</t>
  </si>
  <si>
    <t>(0,8+1,15+3,725+1,025+1,9)*2*1,05</t>
  </si>
  <si>
    <t>(2*1,75)*0,72</t>
  </si>
  <si>
    <t>(1,15+2*1)*0,31</t>
  </si>
  <si>
    <t>(1*3+1,15*2)*0,47</t>
  </si>
  <si>
    <t>279351412</t>
  </si>
  <si>
    <t>Bednění základového zdiva při podbetonování ploch rovinných odstranění</t>
  </si>
  <si>
    <t>544927772</t>
  </si>
  <si>
    <t>279361113</t>
  </si>
  <si>
    <t>Výztuž základového zdiva při podbetonování z betonářské oceli 10 505</t>
  </si>
  <si>
    <t>-751326680</t>
  </si>
  <si>
    <t>0,321</t>
  </si>
  <si>
    <t>279361821</t>
  </si>
  <si>
    <t>Výztuž základových zdí nosných betonářskou ocelí 10 505</t>
  </si>
  <si>
    <t>-35149815</t>
  </si>
  <si>
    <t>279362021</t>
  </si>
  <si>
    <t>Výztuž základových zdí nosných svařovanými sítěmi Kari</t>
  </si>
  <si>
    <t>-2070444052</t>
  </si>
  <si>
    <t>0,115</t>
  </si>
  <si>
    <t>(1,6*2+0,8*2)*0,9*7,9*2*1,1/1000</t>
  </si>
  <si>
    <t>Svislé a kompletní konstrukce</t>
  </si>
  <si>
    <t>310239411</t>
  </si>
  <si>
    <t>Zazdívka otvorů pl přes 1 do 4 m2 ve zdivu nadzákladovém cihlami pálenými na MC</t>
  </si>
  <si>
    <t>-354225339</t>
  </si>
  <si>
    <t>1,1*2,3*0,65+0,95*2,55*0,5</t>
  </si>
  <si>
    <t>317-010</t>
  </si>
  <si>
    <t>Ocelové spojky překladů</t>
  </si>
  <si>
    <t>944194780</t>
  </si>
  <si>
    <t>"Z5" 1,8/0,25*(0,06*40/1000)*0,85</t>
  </si>
  <si>
    <t>"Z6" 1,5/0,25*(0,04*40/1000)*0,65</t>
  </si>
  <si>
    <t>"Z8"3,4/0,25*(0,04*40/1000)*0,95</t>
  </si>
  <si>
    <t>"Z10"2,45/0,25*(0,04*40/1000)*0,65</t>
  </si>
  <si>
    <t>317234410</t>
  </si>
  <si>
    <t>Vyzdívka mezi nosníky z cihel pálených na MC</t>
  </si>
  <si>
    <t>-1814485378</t>
  </si>
  <si>
    <t>"Z6" 1,5*0,65*0,1</t>
  </si>
  <si>
    <t>"Z8"3,4*0,95*0,14</t>
  </si>
  <si>
    <t>"Z10"2,45*0,65*0,14</t>
  </si>
  <si>
    <t>317321411</t>
  </si>
  <si>
    <t>Překlad ze ŽB tř. C 25/30</t>
  </si>
  <si>
    <t>-856046358</t>
  </si>
  <si>
    <t>ŽB bloky pod překlady</t>
  </si>
  <si>
    <t>0,25*0,25*0,1*4</t>
  </si>
  <si>
    <t>0,7*0,25*0,1+0,6*0,4*0,1</t>
  </si>
  <si>
    <t>0,7*0,3*0,15+0,65*0,3*0,15</t>
  </si>
  <si>
    <t>49</t>
  </si>
  <si>
    <t>317351107</t>
  </si>
  <si>
    <t>Zřízení bednění překladů v do 4 m</t>
  </si>
  <si>
    <t>-717610050</t>
  </si>
  <si>
    <t>(0,25*2*0,1)*4</t>
  </si>
  <si>
    <t>(0,7+0,25)*0,1+(0,6+2*0,4)*0,1</t>
  </si>
  <si>
    <t>(0,7+0,3)*0,15+(0,65+2*0,3)*0,15</t>
  </si>
  <si>
    <t>317351108</t>
  </si>
  <si>
    <t>Odstranění bednění překladů v do 4 m</t>
  </si>
  <si>
    <t>490634754</t>
  </si>
  <si>
    <t>51</t>
  </si>
  <si>
    <t>317361821</t>
  </si>
  <si>
    <t>Výztuž překladů a říms z betonářské oceli 10 505</t>
  </si>
  <si>
    <t>290903266</t>
  </si>
  <si>
    <t>1,49</t>
  </si>
  <si>
    <t>317944321</t>
  </si>
  <si>
    <t>Válcované nosníky do č.12 dodatečně osazované do připravených otvorů</t>
  </si>
  <si>
    <t>1163991734</t>
  </si>
  <si>
    <t>"Z6-IPE 100" 1,5*6*8,1/1000</t>
  </si>
  <si>
    <t>53</t>
  </si>
  <si>
    <t>317944323</t>
  </si>
  <si>
    <t>Válcované nosníky č.14 až 22 dodatečně osazované do připravených otvorů</t>
  </si>
  <si>
    <t>-1811936065</t>
  </si>
  <si>
    <t>"Z5-L180/180/12" 1,8*2*0,035</t>
  </si>
  <si>
    <t>"Z8-IPE 140" 3,4*8*12,9/1000</t>
  </si>
  <si>
    <t>"Z10-IPE 140" 2,45*6*12,9/1000</t>
  </si>
  <si>
    <t>340239211</t>
  </si>
  <si>
    <t>Zazdívka otvorů v příčkách nebo stěnách pl přes 1 do 4 m2 cihlami plnými tl do 100 mm</t>
  </si>
  <si>
    <t>-97944906</t>
  </si>
  <si>
    <t>"1.NP" 0,7*2,02</t>
  </si>
  <si>
    <t>"1PP" 0,1*2,1</t>
  </si>
  <si>
    <t>55</t>
  </si>
  <si>
    <t>340239212</t>
  </si>
  <si>
    <t>Zazdívka otvorů v příčkách nebo stěnách pl přes 1 do 4 m2 cihlami plnými tl přes 100 mm</t>
  </si>
  <si>
    <t>-2012720563</t>
  </si>
  <si>
    <t>"1.NP" 0,1*2,02</t>
  </si>
  <si>
    <t>"1.PP" 1,05*2,3</t>
  </si>
  <si>
    <t>342244111</t>
  </si>
  <si>
    <t>Příčka z cihel děrovaných do P10 na maltu M5 tloušťky 115 mm</t>
  </si>
  <si>
    <t>-1422048568</t>
  </si>
  <si>
    <t>(2,19+1,65)*2,55-0,9*2,02*2</t>
  </si>
  <si>
    <t>Vodorovné konstrukce</t>
  </si>
  <si>
    <t>57</t>
  </si>
  <si>
    <t>411321313</t>
  </si>
  <si>
    <t>Stropy deskové ze ŽB tř. C 16/20</t>
  </si>
  <si>
    <t>-1774982503</t>
  </si>
  <si>
    <t>1,17*0,9*0,15</t>
  </si>
  <si>
    <t>411321515</t>
  </si>
  <si>
    <t>Stropy deskové ze ŽB tř. C 20/25</t>
  </si>
  <si>
    <t>-240229171</t>
  </si>
  <si>
    <t>59</t>
  </si>
  <si>
    <t>411351011</t>
  </si>
  <si>
    <t>Zřízení bednění stropů deskových tl přes 5 do 25 cm bez podpěrné kce</t>
  </si>
  <si>
    <t>-1174093242</t>
  </si>
  <si>
    <t>1,6*1,2</t>
  </si>
  <si>
    <t>411351012</t>
  </si>
  <si>
    <t>Odstranění bednění stropů deskových tl přes 5 do 25 cm bez podpěrné kce</t>
  </si>
  <si>
    <t>-1757466386</t>
  </si>
  <si>
    <t>41135424R9</t>
  </si>
  <si>
    <t>Bednění stropů ztracené z hraněných trapézových vln v do 60 mm plech pozinkovaný tl 1,0 mm</t>
  </si>
  <si>
    <t>1747026607</t>
  </si>
  <si>
    <t>"Z11" 1,1</t>
  </si>
  <si>
    <t>411354311</t>
  </si>
  <si>
    <t>Zřízení podpěrné konstrukce stropů výšky do 4 m tl přes 5 do 15 cm</t>
  </si>
  <si>
    <t>-1284515455</t>
  </si>
  <si>
    <t>1,17*0,9</t>
  </si>
  <si>
    <t>63</t>
  </si>
  <si>
    <t>411354312</t>
  </si>
  <si>
    <t>Odstranění podpěrné konstrukce stropů výšky do 4 m tl přes 5 do 15 cm</t>
  </si>
  <si>
    <t>626454875</t>
  </si>
  <si>
    <t>411362021</t>
  </si>
  <si>
    <t>Výztuž stropů svařovanými sítěmi Kari</t>
  </si>
  <si>
    <t>1579962464</t>
  </si>
  <si>
    <t>1,1*4,44*2/1000</t>
  </si>
  <si>
    <t>Komunikace pozemní</t>
  </si>
  <si>
    <t>65</t>
  </si>
  <si>
    <t>564661011</t>
  </si>
  <si>
    <t>Podklad z kameniva hrubého drceného vel. 63-125 mm plochy do 100 m2 tl 200 mm</t>
  </si>
  <si>
    <t>-1608638546</t>
  </si>
  <si>
    <t>564730001</t>
  </si>
  <si>
    <t>Podklad z kameniva hrubého drceného vel. 8-16 mm plochy do 100 m2 tl 100 mm</t>
  </si>
  <si>
    <t>415562208</t>
  </si>
  <si>
    <t>67</t>
  </si>
  <si>
    <t>57615631R</t>
  </si>
  <si>
    <t>Obnovení asfaltové zpevněné plochy po překopech</t>
  </si>
  <si>
    <t>-413786783</t>
  </si>
  <si>
    <t>86,64</t>
  </si>
  <si>
    <t>596212210</t>
  </si>
  <si>
    <t>Kladení zámkové dlažby pozemních komunikací ručně tl 80 mm skupiny A pl do 50 m2</t>
  </si>
  <si>
    <t>453407470</t>
  </si>
  <si>
    <t>2,6*(2,72+5,24)/2+3*(9,244+5,57)/2+(10-3,4)*1,2</t>
  </si>
  <si>
    <t>69</t>
  </si>
  <si>
    <t>59245013</t>
  </si>
  <si>
    <t>dlažba zámková betonová tvaru I 200x165mm tl 80mm přírodní</t>
  </si>
  <si>
    <t>-645453319</t>
  </si>
  <si>
    <t>40,489</t>
  </si>
  <si>
    <t>40,489*1,03 'Přepočtené koeficientem množství</t>
  </si>
  <si>
    <t>Úpravy povrchů, podlahy a osazování výplní</t>
  </si>
  <si>
    <t>611321131</t>
  </si>
  <si>
    <t>Vápenocementový štuk vnitřních rovných stropů tloušťky do 3 mm</t>
  </si>
  <si>
    <t>855657105</t>
  </si>
  <si>
    <t>štuk+malba</t>
  </si>
  <si>
    <t>13,74+14,2+4,15</t>
  </si>
  <si>
    <t>71</t>
  </si>
  <si>
    <t>612321111</t>
  </si>
  <si>
    <t>Vápenocementová omítka hrubá jednovrstvá zatřená vnitřních stěn nanášená ručně</t>
  </si>
  <si>
    <t>1252106212</t>
  </si>
  <si>
    <t>1.PP</t>
  </si>
  <si>
    <t>(2,19*2,0-0,9*2,0)*2</t>
  </si>
  <si>
    <t>(1,65*2,0-0,9*2,2)*2</t>
  </si>
  <si>
    <t>612321141</t>
  </si>
  <si>
    <t>Vápenocementová omítka štuková dvouvrstvá vnitřních stěn nanášená ručně</t>
  </si>
  <si>
    <t>337284915</t>
  </si>
  <si>
    <t>(2,19*0,55)*2</t>
  </si>
  <si>
    <t>(1,65*0,4)*2</t>
  </si>
  <si>
    <t>73</t>
  </si>
  <si>
    <t>612325402</t>
  </si>
  <si>
    <t>Oprava vnitřní vápenocementové hrubé omítky stěn v rozsahu plochy přes 10 do 30 %</t>
  </si>
  <si>
    <t>1765847595</t>
  </si>
  <si>
    <t>"Pod obklady-viz výpočet obkladů" 616,88-7,8</t>
  </si>
  <si>
    <t>"Odečet plochy sanačních omítek" -79,94-128,8</t>
  </si>
  <si>
    <t>612325417</t>
  </si>
  <si>
    <t>Oprava vnitřní vápenocementové hladké omítky stěn v rozsahu plochy přes 10 do 30 % s celoplošným přeštukováním</t>
  </si>
  <si>
    <t>-1720639760</t>
  </si>
  <si>
    <t>"0.01" 3*2*2,55</t>
  </si>
  <si>
    <t>"0.02" (19,5-1,275)*2,55-(0,7*5+0,9*2+1)*2,02</t>
  </si>
  <si>
    <t>"0.03" (1,15*2,55+1,6*2,55)*2-0,7*2,02</t>
  </si>
  <si>
    <t>"0.04"(1,15*2,55+1,65*2,55)*2-0,7*2,02</t>
  </si>
  <si>
    <t>"0.05"25*2,55-(0,9*2,02*3+1*2,02*2+1,1*2,02+0,8*2,02)+0,55*(1,1*5+2,3*10)</t>
  </si>
  <si>
    <t>"0.06a" (14,8-1,16)*2,55-0,9*2,02*2+0,4*(1,1+2,3*2)</t>
  </si>
  <si>
    <t>"0.06b" (10,5-1,16)*2,55-(0,9*2,02+1,1*0,5)+0,4*(1,1+0,5*2)</t>
  </si>
  <si>
    <t xml:space="preserve">"0.07"  9,9*2,55-0,9*2,02</t>
  </si>
  <si>
    <t>"0.09" 0</t>
  </si>
  <si>
    <t>"0.10" 9,2*2,55-(1*2,02*2+0,9*2,02*2)</t>
  </si>
  <si>
    <t>"0.10" 0</t>
  </si>
  <si>
    <t>"0.12"11,6*2,55-(1*2,02*2+1*0,75)+(0,75*2+1)*0,675</t>
  </si>
  <si>
    <t>"0.13"13,2*2,55-(1,15*2,6+1*2,02+1,1*2,02)+(2,6*2+1,15)*0,65</t>
  </si>
  <si>
    <t>"0.14" 25,7*2,55-(0,9*2,02+0,9*0,6+1,15*1,7*2)+0,35*(0,9+0,6*2)+0,5*(1,15*2+1,7*4)</t>
  </si>
  <si>
    <t>"0.15" (17,3*2,55)-(0,9*2,02*3+1,15*1,7)+0,54*(1,65+2,4*2)+0,4*(1+2,3*2)+0,45*(1,15+2,75*2)</t>
  </si>
  <si>
    <t>"0.16"4,0*2,55-0,7*2,02</t>
  </si>
  <si>
    <t>"0.17" 13,3*2,55-(0,9*2,02+0,7*2,02)</t>
  </si>
  <si>
    <t>"0.18" 6,7*2,55-(0,7*4*2,02)</t>
  </si>
  <si>
    <t>"0.19" 5*2,55-0,7*2,02</t>
  </si>
  <si>
    <t>"0.20"5,1*2,55-0,7*2,02</t>
  </si>
  <si>
    <t>"0.21"9,2*2,55-(0,9*2,02*2+1,55*2)+0,2*(1,55+2*2)</t>
  </si>
  <si>
    <t>"0.23"32,2*2,55-(1,15*1,7*2+0,9*2,02*3+0,8*2,02)+0,5*(1,1+2,3*2+1,15*2+2,75*4)</t>
  </si>
  <si>
    <t>"0.24" 8,5*2,55-0,7*4*2,02</t>
  </si>
  <si>
    <t>"0.25" 5,7*2,55-0,7*2,02</t>
  </si>
  <si>
    <t>"0.26" 5,2*2,55-0,7*2,02</t>
  </si>
  <si>
    <t>"0.27" 18,7*2,55-0,9*2,02*2</t>
  </si>
  <si>
    <t>"1.09" (23,5*2,95-0,9*2,02*2-1,05*2,3-1,25*2,3)-(1,35*2,5*3)+0,5*(1,35*6+2,5*3)</t>
  </si>
  <si>
    <t>"1.10" 12,6*2,95-0,9*2,02-1,1*2,2*2+0,5*(1,1*4+2,2*2)</t>
  </si>
  <si>
    <t>"1.15" 6,5*2,95-0,9*2,02</t>
  </si>
  <si>
    <t>"1.16a" ((11,95*2+3,5*2+0,15*2+0,2*2+1,35*2+1,3*2)*2,95-(1,55*2,5+0,9*3*2,02+1,2*2,5+1,45*2,5+1,25*2,5))</t>
  </si>
  <si>
    <t>+0,35*2,5*2+0,55*2,5*2+0,5*6*2,5+0,5*2,5*2+0,15*2,5*2</t>
  </si>
  <si>
    <t>"1.16b"(11,95*2+9,28*2+2,72*2+3,45*2+0,05*2+1,7*2)*2,95</t>
  </si>
  <si>
    <t>-(0,9*2+1,4+2,05+2,8*2+2,4*2+1*2+1,2+1,45+1,25+1,194)*2,5-(1,1*2,2+1*1)</t>
  </si>
  <si>
    <t>0,5*6*2,5+0,5*(1,1+3,4*2)+0,2*(1*3)</t>
  </si>
  <si>
    <t>"1.16c" ((5,35*2+6,53*2+0,4*2)*2,95-(1+0,8+0,9+2,05+1,1+1,635+0,98+1,55)+0,5*2)*2,5</t>
  </si>
  <si>
    <t>"1.16d" (2,25*2+2,55*2-1,55-1,25)*2,95-1,2*2,5+0,2*0,9*2+0,4*(2,5*2+1,2)</t>
  </si>
  <si>
    <t>"1.16e" (1,68*2+2,55*2-0,98)*2,95-1,2*2,5+0,2*0,9*2+0,4*(2,5*2+1,2)</t>
  </si>
  <si>
    <t>"1.16f" (2,35*2+2,55*2-1,65-1)*2,95-1,2*2,5+0,2*0,9*2+0,4*(2,5*2+1,2)+0,69*2,5*2</t>
  </si>
  <si>
    <t>"1.17" 12*2,95-1,4*2,5-1,55*2+0,45*(1,55+2*2)</t>
  </si>
  <si>
    <t>"1.18" (13,7)*2,95-(1*2,02*2+0,9*2,02)+0,35*2,5*2+0,45*2,5*2</t>
  </si>
  <si>
    <t>"1.19" (7,5)*2,95-0,9*2,02</t>
  </si>
  <si>
    <t>"1.22" 12*2,95-(0,9*2,02+0,95*1,1)+0,45*(0,95+2*2)</t>
  </si>
  <si>
    <t>"1.24" (13,6)*2,95-1,3*2,2-1*2,5+(1,3+1,1*2)*0,225</t>
  </si>
  <si>
    <t>"1.25" (12,6)*2,95-1,25*2,5+1,3*2,2+0,23*(2*2,2+1,3)</t>
  </si>
  <si>
    <t>"1.26"(15,9)*2,95-1,1*2,5-1,22*2,2*2+0,5*(2,2*4+1,2*2)+0,2*0,9*4</t>
  </si>
  <si>
    <t>"Pod obklady a nové stěny" -616,88-7,8-3,729</t>
  </si>
  <si>
    <t>75</t>
  </si>
  <si>
    <t>619995001</t>
  </si>
  <si>
    <t>Začištění omítek kolem oken, dveří, podlah nebo obkladů</t>
  </si>
  <si>
    <t>696169269</t>
  </si>
  <si>
    <t>(0,9+2,02*2)*1+(0,7+2,02*2)*3</t>
  </si>
  <si>
    <t>631312131</t>
  </si>
  <si>
    <t>Doplnění dosavadních mazanin betonem prostým plochy do 4 m2 tloušťky přes 80 mm</t>
  </si>
  <si>
    <t>-642380082</t>
  </si>
  <si>
    <t>((1,8+1)*(1,2+1)-1,8*1,2)*0,15</t>
  </si>
  <si>
    <t>77</t>
  </si>
  <si>
    <t>631312141</t>
  </si>
  <si>
    <t>Doplnění rýh v dosavadních mazaninách betonem prostým</t>
  </si>
  <si>
    <t>1694685920</t>
  </si>
  <si>
    <t>100*0,4*0,15</t>
  </si>
  <si>
    <t>Ostatní konstrukce a práce, bourání</t>
  </si>
  <si>
    <t>900-010</t>
  </si>
  <si>
    <t>Označení líce dveřních křídel samolepící fólií - O1.1</t>
  </si>
  <si>
    <t>-1696970429</t>
  </si>
  <si>
    <t>79</t>
  </si>
  <si>
    <t>900-020</t>
  </si>
  <si>
    <t>Označení líce dveřních křídel samolepící fólií - O1.2</t>
  </si>
  <si>
    <t>2050398030</t>
  </si>
  <si>
    <t>900-030</t>
  </si>
  <si>
    <t>Označení uzávěrů/rozvaděčů samolepící typovou fólií</t>
  </si>
  <si>
    <t>-48259727</t>
  </si>
  <si>
    <t>81</t>
  </si>
  <si>
    <t>900-040</t>
  </si>
  <si>
    <t>Odstranění dřevní hmoty po kácení strumu pálením či jiným vhodným způsobem</t>
  </si>
  <si>
    <t>207703539</t>
  </si>
  <si>
    <t>900-050</t>
  </si>
  <si>
    <t>Demontáž infotabule k dalšímu použití - O5</t>
  </si>
  <si>
    <t>-2105624593</t>
  </si>
  <si>
    <t>83</t>
  </si>
  <si>
    <t>900-060</t>
  </si>
  <si>
    <t>Demontáž technologie rušeného jídelního výtahu</t>
  </si>
  <si>
    <t>-1757166065</t>
  </si>
  <si>
    <t>254</t>
  </si>
  <si>
    <t>900-070</t>
  </si>
  <si>
    <t>Demontáž a likvidace stávajícího gastronomického zařízení</t>
  </si>
  <si>
    <t>171481978</t>
  </si>
  <si>
    <t>255</t>
  </si>
  <si>
    <t>900-080</t>
  </si>
  <si>
    <t>Demontáž umyvydel včetně baterie</t>
  </si>
  <si>
    <t>1621403974</t>
  </si>
  <si>
    <t>256</t>
  </si>
  <si>
    <t>900-090</t>
  </si>
  <si>
    <t>Demontáž, uskladní, očiště, dezinfekce a opětovná montáž šatních skříněk</t>
  </si>
  <si>
    <t>-217195778</t>
  </si>
  <si>
    <t>91451111R1</t>
  </si>
  <si>
    <t>Montáž přemýstěné infotabule 1/2m - 2 zabetonované stojky - O5</t>
  </si>
  <si>
    <t>1379308441</t>
  </si>
  <si>
    <t>85</t>
  </si>
  <si>
    <t>935113111</t>
  </si>
  <si>
    <t>Osazení odvodňovacího polymerbetonového žlabu s krycím roštem šířky do 200 mm</t>
  </si>
  <si>
    <t>361967911</t>
  </si>
  <si>
    <t>5922720R</t>
  </si>
  <si>
    <t>žlab odvodňovací z polymerbetonu + litiny - Z3</t>
  </si>
  <si>
    <t>-1291805612</t>
  </si>
  <si>
    <t>87</t>
  </si>
  <si>
    <t>935923216</t>
  </si>
  <si>
    <t>Osazení vpusti pro odvodňovací žlab betonový nebo polymerbetonový s krycím roštem šířky do 200 mm</t>
  </si>
  <si>
    <t>2015401331</t>
  </si>
  <si>
    <t>5922317R</t>
  </si>
  <si>
    <t>odtok D110 (suchý sifon) - Z3</t>
  </si>
  <si>
    <t>1640189570</t>
  </si>
  <si>
    <t>89</t>
  </si>
  <si>
    <t>949101111</t>
  </si>
  <si>
    <t>Lešení pomocné pro objekty pozemních staveb s lešeňovou podlahou v do 1,9 m zatížení do 150 kg/m2</t>
  </si>
  <si>
    <t>1732240051</t>
  </si>
  <si>
    <t>223,32+391,98</t>
  </si>
  <si>
    <t>952901111</t>
  </si>
  <si>
    <t>Vyčištění budov bytové a občanské výstavby při výšce podlaží do 4 m</t>
  </si>
  <si>
    <t>640068851</t>
  </si>
  <si>
    <t>91</t>
  </si>
  <si>
    <t>953332114</t>
  </si>
  <si>
    <t>Vložky do svislých dilatačních spár z pryže tl 10 mm kladené volně</t>
  </si>
  <si>
    <t>-208816156</t>
  </si>
  <si>
    <t>1,1*0,75+1,6*0,75+0,4*(1,75+1,5)</t>
  </si>
  <si>
    <t>953965116</t>
  </si>
  <si>
    <t>Kotevní šroub pro chemické kotvy M 10 dl 170 mm</t>
  </si>
  <si>
    <t>1133281278</t>
  </si>
  <si>
    <t>88+66</t>
  </si>
  <si>
    <t>93</t>
  </si>
  <si>
    <t>953965133</t>
  </si>
  <si>
    <t>Kotevní šroub pro chemické kotvy M 16 dl 300 mm</t>
  </si>
  <si>
    <t>-560230367</t>
  </si>
  <si>
    <t>16+12</t>
  </si>
  <si>
    <t>962031132</t>
  </si>
  <si>
    <t>Bourání příček nebo přizdívek z cihel pálených tl do 100 mm</t>
  </si>
  <si>
    <t>-585032988</t>
  </si>
  <si>
    <t>2,05*2,55-0,9*2,02</t>
  </si>
  <si>
    <t>962031133</t>
  </si>
  <si>
    <t>Bourání příček nebo přizdívek z cihel pálených tl přes 100 do 150 mm</t>
  </si>
  <si>
    <t>-726859839</t>
  </si>
  <si>
    <t>2,25*2,55-0,9*2,02</t>
  </si>
  <si>
    <t>(1,65*2+2,15)*2,55-0,9*2,02</t>
  </si>
  <si>
    <t>1,2*2,55</t>
  </si>
  <si>
    <t>962032231</t>
  </si>
  <si>
    <t>Bourání zdiva z cihel pálených nebo vápenopískových na MV nebo MVC přes 1 m3</t>
  </si>
  <si>
    <t>-1237770052</t>
  </si>
  <si>
    <t>1,2*0,3*2,55</t>
  </si>
  <si>
    <t>(1,2*2,55-1*2,1)*0,2</t>
  </si>
  <si>
    <t>962051115</t>
  </si>
  <si>
    <t>Bourání příček ze ŽB tl do 100 mm</t>
  </si>
  <si>
    <t>139276254</t>
  </si>
  <si>
    <t>(1,05+1,2)*0,3</t>
  </si>
  <si>
    <t>98</t>
  </si>
  <si>
    <t>962052211</t>
  </si>
  <si>
    <t>Bourání zdiva nadzákladového ze ŽB přes 1 m3</t>
  </si>
  <si>
    <t>-815997661</t>
  </si>
  <si>
    <t>1,8*0,85*1,27</t>
  </si>
  <si>
    <t>965042241</t>
  </si>
  <si>
    <t>Bourání podkladů pod dlažby nebo mazanin betonových nebo z litého asfaltu tl přes 100 mm pl přes 4 m2</t>
  </si>
  <si>
    <t>-1079683755</t>
  </si>
  <si>
    <t>965049112</t>
  </si>
  <si>
    <t>Příplatek k bourání betonových mazanin za bourání mazanin se svařovanou sítí tl přes 100 mm</t>
  </si>
  <si>
    <t>1089853199</t>
  </si>
  <si>
    <t>101</t>
  </si>
  <si>
    <t>968072245</t>
  </si>
  <si>
    <t>Vybourání kovových rámů oken jednoduchých včetně křídel pl do 2 m2</t>
  </si>
  <si>
    <t>401100981</t>
  </si>
  <si>
    <t>1.NP</t>
  </si>
  <si>
    <t>0,9*2,02*(3+2+1+1)+0,7*2,02*(6+2)+1,0*2,02*1</t>
  </si>
  <si>
    <t>2.PP</t>
  </si>
  <si>
    <t>(0,7*(2+3+4+2+1+1)+0,8*(1)+0,9*(2+2+2+2+1+1)+1*(1+1)+1,1*(1))*2,02</t>
  </si>
  <si>
    <t>102</t>
  </si>
  <si>
    <t>971035641</t>
  </si>
  <si>
    <t>Vybourání otvorů ve zdivu cihelném pl do 4 m2 na MC tl do 300 mm</t>
  </si>
  <si>
    <t>351950687</t>
  </si>
  <si>
    <t>"1.NP" 0,9*2,95*0,3</t>
  </si>
  <si>
    <t>"1.PP"1*2,02*2*0,15+0,35*2,02*0,15+(0,925*2,55-0,8*2,02)*0,1</t>
  </si>
  <si>
    <t>103</t>
  </si>
  <si>
    <t>971035681</t>
  </si>
  <si>
    <t>Vybourání otvorů ve zdivu cihelném pl do 4 m2 na MC tl do 900 mm</t>
  </si>
  <si>
    <t>-802426130</t>
  </si>
  <si>
    <t>"1.PP" 1,915*2,5*0,65+1,1*2,50*0,65+(0,15*2,6*0,725+0,125*(0,225+0,075)*2,6+0,52*0,725*1)</t>
  </si>
  <si>
    <t>104</t>
  </si>
  <si>
    <t>971035691</t>
  </si>
  <si>
    <t>Vybourání otvorů ve zdivu cihelném pl do 4 m2 na MC tl přes 900 mm</t>
  </si>
  <si>
    <t>1665949675</t>
  </si>
  <si>
    <t>"1.PP" 2,88*2,5*0,95</t>
  </si>
  <si>
    <t>105</t>
  </si>
  <si>
    <t>974031153</t>
  </si>
  <si>
    <t>Vysekání rýh ve zdivu cihelném hl do 100 mm š do 100 mm</t>
  </si>
  <si>
    <t>1279514277</t>
  </si>
  <si>
    <t>"Z7"2,6*8*2</t>
  </si>
  <si>
    <t>"Z9"2,45*6*2</t>
  </si>
  <si>
    <t>106</t>
  </si>
  <si>
    <t>974031664</t>
  </si>
  <si>
    <t>Vysekání rýh ve zdivu cihelném pro vtahování nosníků hl do 150 mm v do 150 mm</t>
  </si>
  <si>
    <t>2054440053</t>
  </si>
  <si>
    <t>"Z6-IPE 100" 1,5*6</t>
  </si>
  <si>
    <t>"Z8-IPE 140" 3,4*8</t>
  </si>
  <si>
    <t>"Z10-IPE 140" 2,45*6</t>
  </si>
  <si>
    <t>107</t>
  </si>
  <si>
    <t>977312113</t>
  </si>
  <si>
    <t>Řezání stávajících betonových mazanin vyztužených hl do 150 mm</t>
  </si>
  <si>
    <t>846654877</t>
  </si>
  <si>
    <t>100*2+2,2*2</t>
  </si>
  <si>
    <t>108</t>
  </si>
  <si>
    <t>985331212</t>
  </si>
  <si>
    <t>Dodatečné vlepování betonářské výztuže D 10 mm do chemické malty včetně vyvrtání otvoru</t>
  </si>
  <si>
    <t>-1861813369</t>
  </si>
  <si>
    <t>(1,17*2+0,9*2)/0,2*0,2</t>
  </si>
  <si>
    <t>109</t>
  </si>
  <si>
    <t>13021012</t>
  </si>
  <si>
    <t>tyč ocelová kruhová žebírková DIN 488 jakost B500B (10 505) výztuž do betonu D 10mm</t>
  </si>
  <si>
    <t>329614107</t>
  </si>
  <si>
    <t>(1,17*2+0,9*2)/0,2*0,5*0,62/1000</t>
  </si>
  <si>
    <t>PSV</t>
  </si>
  <si>
    <t>Práce a dodávky PSV</t>
  </si>
  <si>
    <t>711</t>
  </si>
  <si>
    <t>Izolace proti vodě, vlhkosti a plynům</t>
  </si>
  <si>
    <t>110</t>
  </si>
  <si>
    <t>711141559</t>
  </si>
  <si>
    <t>Provedení izolace proti zemní vlhkosti pásy přitavením vodorovné NAIP</t>
  </si>
  <si>
    <t>-786509690</t>
  </si>
  <si>
    <t>100*0,4</t>
  </si>
  <si>
    <t>((1,8+1)*(1,2+1)-1,8*1,2)</t>
  </si>
  <si>
    <t>111</t>
  </si>
  <si>
    <t>62853004</t>
  </si>
  <si>
    <t>pás asfaltový natavitelný modifikovaný SBS s vložkou ze skleněné tkaniny a spalitelnou PE fólií nebo jemnozrnným minerálním posypem na horním povrchu tl 4,0mm</t>
  </si>
  <si>
    <t>-141553314</t>
  </si>
  <si>
    <t>44*1,1655 'Přepočtené koeficientem množství</t>
  </si>
  <si>
    <t>112</t>
  </si>
  <si>
    <t>711812111</t>
  </si>
  <si>
    <t>Izolace proti radonu a metanu na vodorovné ploše za studena nátěrem tl 5 mm</t>
  </si>
  <si>
    <t>1716526688</t>
  </si>
  <si>
    <t>Keramická dlažba</t>
  </si>
  <si>
    <t>13,5+1,84+1,9+25,6+10,65+6,4+5,15+13,74+9,2+14,2+7,85+8,54+22,6</t>
  </si>
  <si>
    <t>1,04+5,42+2,21+1,44+1,52+3,9+3,01+1,76+1,6+8,8+4,15</t>
  </si>
  <si>
    <t>113</t>
  </si>
  <si>
    <t>998711101</t>
  </si>
  <si>
    <t>Přesun hmot tonážní pro izolace proti vodě, vlhkosti a plynům v objektech v do 6 m</t>
  </si>
  <si>
    <t>1941552827</t>
  </si>
  <si>
    <t>763</t>
  </si>
  <si>
    <t>Konstrukce suché výstavby</t>
  </si>
  <si>
    <t>114</t>
  </si>
  <si>
    <t>763131411</t>
  </si>
  <si>
    <t>SDK podhled desky 1xA 12,5 bez izolace dvouvrstvá spodní kce profil CD+UD</t>
  </si>
  <si>
    <t>-2082793980</t>
  </si>
  <si>
    <t>Malba +SDK</t>
  </si>
  <si>
    <t>13,38+2,21+1,44+1,52+3,9+30,4+3,01+1,76+1,6</t>
  </si>
  <si>
    <t>115</t>
  </si>
  <si>
    <t>763131451</t>
  </si>
  <si>
    <t>SDK podhled deska 1xH2 12,5 bez izolace dvouvrstvá spodní kce profil CD+UD</t>
  </si>
  <si>
    <t>-96369343</t>
  </si>
  <si>
    <t>Malba+ SDK impreg</t>
  </si>
  <si>
    <t>5,42+8,8</t>
  </si>
  <si>
    <t>116</t>
  </si>
  <si>
    <t>763135611</t>
  </si>
  <si>
    <t>Montáž kazet SDK kazetového podhledu</t>
  </si>
  <si>
    <t>-2114445922</t>
  </si>
  <si>
    <t>Rastr</t>
  </si>
  <si>
    <t>13,5+25,6+10,65+6,4+9,2+7,85+8,54+22,36+31,14+8,75+43,96+74,93+37,84</t>
  </si>
  <si>
    <t>6,38+4,58+6,68+8,6+9,31+7,8+8,75+8,81+13,35</t>
  </si>
  <si>
    <t>117</t>
  </si>
  <si>
    <t>59030570</t>
  </si>
  <si>
    <t>podhled kazetový bez děrování viditelný rastr tl 10mm 600x600mm</t>
  </si>
  <si>
    <t>-1648934727</t>
  </si>
  <si>
    <t>374,98*0,1</t>
  </si>
  <si>
    <t>Předpokládána nutnost nahrazení 10% rastru</t>
  </si>
  <si>
    <t>37,498*1,05 'Přepočtené koeficientem množství</t>
  </si>
  <si>
    <t>118</t>
  </si>
  <si>
    <t>763135881</t>
  </si>
  <si>
    <t>Demontáž kazet sádrokartonového podhledu</t>
  </si>
  <si>
    <t>1296834545</t>
  </si>
  <si>
    <t>119</t>
  </si>
  <si>
    <t>998763301</t>
  </si>
  <si>
    <t>Přesun hmot tonážní pro konstrukce montované z desek v objektech v do 6 m</t>
  </si>
  <si>
    <t>1106473754</t>
  </si>
  <si>
    <t>766</t>
  </si>
  <si>
    <t>Konstrukce truhlářské</t>
  </si>
  <si>
    <t>120</t>
  </si>
  <si>
    <t>766-010</t>
  </si>
  <si>
    <t>Demontáž stávající kuchyňské linky délky 1,2m</t>
  </si>
  <si>
    <t>1664900331</t>
  </si>
  <si>
    <t>121</t>
  </si>
  <si>
    <t>766-015</t>
  </si>
  <si>
    <t>Demontáž stávající kuchyňské linky délky 1,5m</t>
  </si>
  <si>
    <t>1528925580</t>
  </si>
  <si>
    <t>122</t>
  </si>
  <si>
    <t>766-020</t>
  </si>
  <si>
    <t>D+M kuchyňské linky přímé délky 1400mm - T1</t>
  </si>
  <si>
    <t>-174592700</t>
  </si>
  <si>
    <t>123</t>
  </si>
  <si>
    <t>766-030</t>
  </si>
  <si>
    <t>D+M vnitřních dveří včetně zárubně a kování š.600 - I0.1</t>
  </si>
  <si>
    <t>1304543790</t>
  </si>
  <si>
    <t>124</t>
  </si>
  <si>
    <t>766-035</t>
  </si>
  <si>
    <t>D+M vnitřních dveří včetně zárubně a kování š.600- I0.2</t>
  </si>
  <si>
    <t>-462245013</t>
  </si>
  <si>
    <t>125</t>
  </si>
  <si>
    <t>766-040</t>
  </si>
  <si>
    <t>D+M vnitřních dveří včetně zárubně a kování š.600- I0.3</t>
  </si>
  <si>
    <t>983348721</t>
  </si>
  <si>
    <t>126</t>
  </si>
  <si>
    <t>766-045</t>
  </si>
  <si>
    <t>D+M vnitřních dveří včetně zárubně a kování š.800- I0.4</t>
  </si>
  <si>
    <t>-1739337005</t>
  </si>
  <si>
    <t>127</t>
  </si>
  <si>
    <t>766-050</t>
  </si>
  <si>
    <t>D+M vnitřních dveří včetně zárubně a kování š.600- I0.5</t>
  </si>
  <si>
    <t>481020836</t>
  </si>
  <si>
    <t>128</t>
  </si>
  <si>
    <t>766-060</t>
  </si>
  <si>
    <t>D+M vnitřních dveří včetně zárubně a kování š.600- I0.6</t>
  </si>
  <si>
    <t>-1278975579</t>
  </si>
  <si>
    <t>129</t>
  </si>
  <si>
    <t>766-070</t>
  </si>
  <si>
    <t>D+M vnitřních dveří včetně zárubně a kování š.800- I0.7</t>
  </si>
  <si>
    <t>-1859979554</t>
  </si>
  <si>
    <t>130</t>
  </si>
  <si>
    <t>766-080</t>
  </si>
  <si>
    <t>D+M vnitřních dveří včetně zárubně a kování š.900- I0.8</t>
  </si>
  <si>
    <t>-694949792</t>
  </si>
  <si>
    <t>131</t>
  </si>
  <si>
    <t>766-090</t>
  </si>
  <si>
    <t>D+M vnitřních dveří včetně zárubně a kování š.800- I0.9</t>
  </si>
  <si>
    <t>409573382</t>
  </si>
  <si>
    <t>132</t>
  </si>
  <si>
    <t>766-100</t>
  </si>
  <si>
    <t>D+M vnitřních dveří včetně zárubně a kování š.1000- I0.10</t>
  </si>
  <si>
    <t>374950498</t>
  </si>
  <si>
    <t>133</t>
  </si>
  <si>
    <t>766-110</t>
  </si>
  <si>
    <t>D+M vnitřních dveří včetně zárubně a kování š.900- I0.11</t>
  </si>
  <si>
    <t>382918047</t>
  </si>
  <si>
    <t>134</t>
  </si>
  <si>
    <t>766-120</t>
  </si>
  <si>
    <t>D+M vnitřních dveří včetně zárubně a kování š.900- I0.12</t>
  </si>
  <si>
    <t>414781432</t>
  </si>
  <si>
    <t>135</t>
  </si>
  <si>
    <t>766-130</t>
  </si>
  <si>
    <t>D+M vnitřních dveří včetně zárubně a kování š.800- I0.13</t>
  </si>
  <si>
    <t>1572073790</t>
  </si>
  <si>
    <t>136</t>
  </si>
  <si>
    <t>766-140</t>
  </si>
  <si>
    <t>D+M vnitřních dveří včetně zárubně a kování š.800- I0.14</t>
  </si>
  <si>
    <t>-951464428</t>
  </si>
  <si>
    <t>137</t>
  </si>
  <si>
    <t>766-150</t>
  </si>
  <si>
    <t>D+M vnitřních dveří včetně zárubně a kování š.800- I0.15</t>
  </si>
  <si>
    <t>405736041</t>
  </si>
  <si>
    <t>138</t>
  </si>
  <si>
    <t>766-160</t>
  </si>
  <si>
    <t>D+M vnitřních dveří včetně zárubně a kování š.800- I0.16</t>
  </si>
  <si>
    <t>-132664755</t>
  </si>
  <si>
    <t>139</t>
  </si>
  <si>
    <t>766-170</t>
  </si>
  <si>
    <t>D+M vnitřních dveří včetně zárubně a kování š.600- I0.17</t>
  </si>
  <si>
    <t>1248270789</t>
  </si>
  <si>
    <t>140</t>
  </si>
  <si>
    <t>766-180</t>
  </si>
  <si>
    <t>D+M vnitřních dveří včetně zárubně a kování š.600- I0.18</t>
  </si>
  <si>
    <t>312913566</t>
  </si>
  <si>
    <t>141</t>
  </si>
  <si>
    <t>766-190</t>
  </si>
  <si>
    <t>D+M vnitřních dveří včetně zárubně a kování š.600- I0.19</t>
  </si>
  <si>
    <t>-961584036</t>
  </si>
  <si>
    <t>142</t>
  </si>
  <si>
    <t>766-200</t>
  </si>
  <si>
    <t>D+M vnitřních dveří včetně zárubně a kování š.800- I0.20</t>
  </si>
  <si>
    <t>1719818786</t>
  </si>
  <si>
    <t>143</t>
  </si>
  <si>
    <t>766-210</t>
  </si>
  <si>
    <t>D+M vnitřních dveří včetně zárubně a kování š.600- I0.21</t>
  </si>
  <si>
    <t>437735159</t>
  </si>
  <si>
    <t>144</t>
  </si>
  <si>
    <t>766-220</t>
  </si>
  <si>
    <t>D+M vnitřních dveří včetně zárubně a kování š.600- I0.22</t>
  </si>
  <si>
    <t>1723977931</t>
  </si>
  <si>
    <t>145</t>
  </si>
  <si>
    <t>766-230</t>
  </si>
  <si>
    <t>D+M vnitřních dveří včetně zárubně a kování š.600- I0.23</t>
  </si>
  <si>
    <t>-1350542342</t>
  </si>
  <si>
    <t>146</t>
  </si>
  <si>
    <t>766-240</t>
  </si>
  <si>
    <t>D+M vnitřních dveří včetně zárubně a kování š.800- I0.24</t>
  </si>
  <si>
    <t>238507753</t>
  </si>
  <si>
    <t>147</t>
  </si>
  <si>
    <t>766-250</t>
  </si>
  <si>
    <t>D+M vnitřních dveří včetně zárubně a kování š.800- I0.25</t>
  </si>
  <si>
    <t>821274937</t>
  </si>
  <si>
    <t>148</t>
  </si>
  <si>
    <t>766-260</t>
  </si>
  <si>
    <t>D+M vnitřních dveří včetně zárubně a kování š.800- I0.26</t>
  </si>
  <si>
    <t>-1025684591</t>
  </si>
  <si>
    <t>149</t>
  </si>
  <si>
    <t>766-270</t>
  </si>
  <si>
    <t>D+M vnitřních dveří včetně zárubně a kování š.800- I0.27</t>
  </si>
  <si>
    <t>1445768440</t>
  </si>
  <si>
    <t>150</t>
  </si>
  <si>
    <t>766-310</t>
  </si>
  <si>
    <t>D+M vnitřních dveří včetně zárubně a kování š.600- I1.1</t>
  </si>
  <si>
    <t>-1043410562</t>
  </si>
  <si>
    <t>151</t>
  </si>
  <si>
    <t>766-320</t>
  </si>
  <si>
    <t>D+M vnitřních dveří včetně zárubně a kování š.600- I1.2</t>
  </si>
  <si>
    <t>-1432108002</t>
  </si>
  <si>
    <t>152</t>
  </si>
  <si>
    <t>766-330</t>
  </si>
  <si>
    <t>D+M vnitřních dveří včetně zárubně a kování š.600- I1.3</t>
  </si>
  <si>
    <t>1304831008</t>
  </si>
  <si>
    <t>153</t>
  </si>
  <si>
    <t>766-340</t>
  </si>
  <si>
    <t>D+M vnitřních dveří včetně zárubně a kování š.600- I1.4</t>
  </si>
  <si>
    <t>170487210</t>
  </si>
  <si>
    <t>154</t>
  </si>
  <si>
    <t>766-350</t>
  </si>
  <si>
    <t>D+M vnitřních dveří včetně zárubně a kování š.900- I1.5</t>
  </si>
  <si>
    <t>836607392</t>
  </si>
  <si>
    <t>155</t>
  </si>
  <si>
    <t>766-360</t>
  </si>
  <si>
    <t>D+M vnitřních dveří včetně zárubně a kování š.800- I1.6</t>
  </si>
  <si>
    <t>-418793174</t>
  </si>
  <si>
    <t>156</t>
  </si>
  <si>
    <t>766-370</t>
  </si>
  <si>
    <t>D+M vnitřních dveří včetně zárubně a kování š.800- I1.7</t>
  </si>
  <si>
    <t>1046362615</t>
  </si>
  <si>
    <t>157</t>
  </si>
  <si>
    <t>766-380</t>
  </si>
  <si>
    <t>D+M vnitřních dveří včetně zárubně a kování š.800- I1.8</t>
  </si>
  <si>
    <t>135078848</t>
  </si>
  <si>
    <t>158</t>
  </si>
  <si>
    <t>766-390</t>
  </si>
  <si>
    <t>D+M vnitřních dveří včetně zárubně a kování š.800- I1.9</t>
  </si>
  <si>
    <t>-465253964</t>
  </si>
  <si>
    <t>159</t>
  </si>
  <si>
    <t>766-400</t>
  </si>
  <si>
    <t>D+M vnitřních dveří včetně zárubně a kování š.800- I1.10</t>
  </si>
  <si>
    <t>245010279</t>
  </si>
  <si>
    <t>160</t>
  </si>
  <si>
    <t>766-410</t>
  </si>
  <si>
    <t>D+M vnitřních dveří včetně zárubně a kování š.800- I1.11</t>
  </si>
  <si>
    <t>353392711</t>
  </si>
  <si>
    <t>161</t>
  </si>
  <si>
    <t>766-420</t>
  </si>
  <si>
    <t>D+M vnitřních dveří včetně zárubně a kování š.900- I1.12</t>
  </si>
  <si>
    <t>1297952301</t>
  </si>
  <si>
    <t>162</t>
  </si>
  <si>
    <t>766-430</t>
  </si>
  <si>
    <t>D+M vnitřních dveří včetně zárubně a kování š.800- I1.13</t>
  </si>
  <si>
    <t>-757983117</t>
  </si>
  <si>
    <t>163</t>
  </si>
  <si>
    <t>766-440</t>
  </si>
  <si>
    <t>D+M vnitřních dveří včetně zárubně a kování š.800- I1.14</t>
  </si>
  <si>
    <t>-817743194</t>
  </si>
  <si>
    <t>164</t>
  </si>
  <si>
    <t>766-450</t>
  </si>
  <si>
    <t>D+M vnitřních dveří včetně zárubně a kování š.800- I1.15</t>
  </si>
  <si>
    <t>-1613748954</t>
  </si>
  <si>
    <t>165</t>
  </si>
  <si>
    <t>766-460</t>
  </si>
  <si>
    <t>D+M vnitřních dveří včetně zárubně a kování š.600- I1.16</t>
  </si>
  <si>
    <t>1693535010</t>
  </si>
  <si>
    <t>166</t>
  </si>
  <si>
    <t>766-470</t>
  </si>
  <si>
    <t>D+M vnitřních dveří včetně zárubně a kování š.600- I1.17</t>
  </si>
  <si>
    <t>-603304020</t>
  </si>
  <si>
    <t>167</t>
  </si>
  <si>
    <t>766-801</t>
  </si>
  <si>
    <t>D+M interiérové okenní fólie neprůhledné 900/600 - EF1</t>
  </si>
  <si>
    <t>-1158297545</t>
  </si>
  <si>
    <t>168</t>
  </si>
  <si>
    <t>766-802</t>
  </si>
  <si>
    <t>D+M interiérové okenní fólie neprůhledné 1100/500 - EF2</t>
  </si>
  <si>
    <t>1627397737</t>
  </si>
  <si>
    <t>Konstrukce zámečnické</t>
  </si>
  <si>
    <t>169</t>
  </si>
  <si>
    <t>767-010</t>
  </si>
  <si>
    <t>D+M vstupních dveří 1150/2600 - E1</t>
  </si>
  <si>
    <t>-528449850</t>
  </si>
  <si>
    <t>253</t>
  </si>
  <si>
    <t>767-020</t>
  </si>
  <si>
    <t>D+M poklopu do šachty 600x600mm</t>
  </si>
  <si>
    <t>427770027</t>
  </si>
  <si>
    <t>170</t>
  </si>
  <si>
    <t>767-0401</t>
  </si>
  <si>
    <t>Zábradlí dvoutrubkové exteriérové žárově pozinkované - Z1</t>
  </si>
  <si>
    <t>442280239</t>
  </si>
  <si>
    <t>171</t>
  </si>
  <si>
    <t>767-0402</t>
  </si>
  <si>
    <t>Zábradlí dvoutrubkové exteriérové žárově pozinkované - Z2</t>
  </si>
  <si>
    <t>244235720</t>
  </si>
  <si>
    <t>172</t>
  </si>
  <si>
    <t>767-0404</t>
  </si>
  <si>
    <t>D+M ochranný rohovník prahu žárově pozinkovaný - Z4</t>
  </si>
  <si>
    <t>-320829764</t>
  </si>
  <si>
    <t>(12,9*2*0,2+6,4*1,2)*1,05</t>
  </si>
  <si>
    <t>173</t>
  </si>
  <si>
    <t>767-0407</t>
  </si>
  <si>
    <t>Ocelové konstrukce podchycení překladu výšky 2,6m - Z7</t>
  </si>
  <si>
    <t>-651612008</t>
  </si>
  <si>
    <t>(18,8*2,6*8)*1,05</t>
  </si>
  <si>
    <t>174</t>
  </si>
  <si>
    <t>767-0409</t>
  </si>
  <si>
    <t>Ocelové konstrukce podchycení překladu výšky 2,45m - Z9</t>
  </si>
  <si>
    <t>1741654692</t>
  </si>
  <si>
    <t>18,8*2,6*6*1,05</t>
  </si>
  <si>
    <t>175</t>
  </si>
  <si>
    <t>767-101</t>
  </si>
  <si>
    <t>D+M pevná protihmyzová síť 1150/1700 - ES1</t>
  </si>
  <si>
    <t>479652877</t>
  </si>
  <si>
    <t>176</t>
  </si>
  <si>
    <t>767-102</t>
  </si>
  <si>
    <t>D+M pevná protihmyzová síť 1150/1700 - ES2</t>
  </si>
  <si>
    <t>1277229340</t>
  </si>
  <si>
    <t>177</t>
  </si>
  <si>
    <t>767-103</t>
  </si>
  <si>
    <t>D+M pevná protihmyzová síť 1150/1700 - ES3</t>
  </si>
  <si>
    <t>517198636</t>
  </si>
  <si>
    <t>178</t>
  </si>
  <si>
    <t>767-104</t>
  </si>
  <si>
    <t>D+M pevná protihmyzová síť 1150/1700 - ES4</t>
  </si>
  <si>
    <t>-1108642648</t>
  </si>
  <si>
    <t>179</t>
  </si>
  <si>
    <t>767-105</t>
  </si>
  <si>
    <t>D+M pevná protihmyzová síť 1150/1700 - ES5</t>
  </si>
  <si>
    <t>-1586363639</t>
  </si>
  <si>
    <t>180</t>
  </si>
  <si>
    <t>767-106</t>
  </si>
  <si>
    <t>D+M pevná protihmyzová síť 900/600 - ES6</t>
  </si>
  <si>
    <t>-301462114</t>
  </si>
  <si>
    <t>181</t>
  </si>
  <si>
    <t>767-107</t>
  </si>
  <si>
    <t>D+M pevná protihmyzová síť 1000/750 - ES7</t>
  </si>
  <si>
    <t>-1766256760</t>
  </si>
  <si>
    <t>182</t>
  </si>
  <si>
    <t>767-108</t>
  </si>
  <si>
    <t>D+M pevná protihmyzová síť 1000/750 - ES8</t>
  </si>
  <si>
    <t>1784071824</t>
  </si>
  <si>
    <t>183</t>
  </si>
  <si>
    <t>767-109</t>
  </si>
  <si>
    <t>D+M pevná protihmyzová síť 1100/500 - ES9</t>
  </si>
  <si>
    <t>-875266861</t>
  </si>
  <si>
    <t>184</t>
  </si>
  <si>
    <t>767-110</t>
  </si>
  <si>
    <t>D+M pevná protihmyzová síť 1350/2500 - ES10</t>
  </si>
  <si>
    <t>92960673</t>
  </si>
  <si>
    <t>185</t>
  </si>
  <si>
    <t>767-111</t>
  </si>
  <si>
    <t>D+M pevná protihmyzová síť 1350/2500 - ES11</t>
  </si>
  <si>
    <t>-2107590685</t>
  </si>
  <si>
    <t>186</t>
  </si>
  <si>
    <t>767-112</t>
  </si>
  <si>
    <t>D+M pevná protihmyzová síť 1350/2500 - ES12</t>
  </si>
  <si>
    <t>-863417014</t>
  </si>
  <si>
    <t>187</t>
  </si>
  <si>
    <t>767-113</t>
  </si>
  <si>
    <t>D+M pevná protihmyzová síť 1100/2200 - ES13</t>
  </si>
  <si>
    <t>937565353</t>
  </si>
  <si>
    <t>188</t>
  </si>
  <si>
    <t>767-114</t>
  </si>
  <si>
    <t>D+M pevná protihmyzová síť 1220/2200 - ES14</t>
  </si>
  <si>
    <t>931050154</t>
  </si>
  <si>
    <t>189</t>
  </si>
  <si>
    <t>767-115</t>
  </si>
  <si>
    <t>D+M pevná protihmyzová síť 1220/2200 - ES15</t>
  </si>
  <si>
    <t>-82600992</t>
  </si>
  <si>
    <t>190</t>
  </si>
  <si>
    <t>767-116</t>
  </si>
  <si>
    <t>D+M pevná protihmyzová síť 1300/2200 - ES16</t>
  </si>
  <si>
    <t>2069871993</t>
  </si>
  <si>
    <t>191</t>
  </si>
  <si>
    <t>767-117</t>
  </si>
  <si>
    <t>D+M pevná protihmyzová síť 1200/2500 - ES17</t>
  </si>
  <si>
    <t>-1717300829</t>
  </si>
  <si>
    <t>192</t>
  </si>
  <si>
    <t>767-118</t>
  </si>
  <si>
    <t>D+M pevná protihmyzová síť 1200/2500 - ES18</t>
  </si>
  <si>
    <t>-624939823</t>
  </si>
  <si>
    <t>193</t>
  </si>
  <si>
    <t>767-119</t>
  </si>
  <si>
    <t>D+M pevná protihmyzová síť 1200/2500 - ES19</t>
  </si>
  <si>
    <t>-1769511999</t>
  </si>
  <si>
    <t>194</t>
  </si>
  <si>
    <t>767-120</t>
  </si>
  <si>
    <t>D+M pevná protihmyzová síť 1300/2200 - ES20</t>
  </si>
  <si>
    <t>-1871316671</t>
  </si>
  <si>
    <t>195</t>
  </si>
  <si>
    <t>767-121</t>
  </si>
  <si>
    <t>D+M pevná protihmyzová síť 950/1100 - ES21</t>
  </si>
  <si>
    <t>2054042806</t>
  </si>
  <si>
    <t>196</t>
  </si>
  <si>
    <t>767-122</t>
  </si>
  <si>
    <t>D+M pevná protihmyzová síť 1350/2250 - ES22</t>
  </si>
  <si>
    <t>50991352</t>
  </si>
  <si>
    <t>197</t>
  </si>
  <si>
    <t>767-201</t>
  </si>
  <si>
    <t>D+M předokení žaluzie 1150/1700 včetně doplňků viz- EŽ1</t>
  </si>
  <si>
    <t>-2070723519</t>
  </si>
  <si>
    <t>198</t>
  </si>
  <si>
    <t>767-202</t>
  </si>
  <si>
    <t>D+M předokení žaluzie 1150/1700 včetně doplňků viz- EŽ2</t>
  </si>
  <si>
    <t>-433426950</t>
  </si>
  <si>
    <t>199</t>
  </si>
  <si>
    <t>767-203</t>
  </si>
  <si>
    <t>D+M předokení žaluzie 1150/1700 včetně doplňků viz- EŽ3</t>
  </si>
  <si>
    <t>1579428689</t>
  </si>
  <si>
    <t>200</t>
  </si>
  <si>
    <t>767-204</t>
  </si>
  <si>
    <t>D+M předokení žaluzie 1150/1700 včetně doplňků viz- EŽ4</t>
  </si>
  <si>
    <t>1180152215</t>
  </si>
  <si>
    <t>201</t>
  </si>
  <si>
    <t>767-205</t>
  </si>
  <si>
    <t>D+M předokení žaluzie 1150/1700 včetně doplňků viz- EŽ5</t>
  </si>
  <si>
    <t>1621724290</t>
  </si>
  <si>
    <t>202</t>
  </si>
  <si>
    <t>767-206</t>
  </si>
  <si>
    <t>D+M předokení žaluzie 900/600 včetně doplňků viz- EŽ6</t>
  </si>
  <si>
    <t>1880932362</t>
  </si>
  <si>
    <t>203</t>
  </si>
  <si>
    <t>767-207</t>
  </si>
  <si>
    <t>D+M předokení žaluzie 1000/750 včetně doplňků viz- EŽ7</t>
  </si>
  <si>
    <t>1965710753</t>
  </si>
  <si>
    <t>204</t>
  </si>
  <si>
    <t>767-208</t>
  </si>
  <si>
    <t>D+M předokení žaluzie 1000/750 včetně doplňků viz- EŽ8</t>
  </si>
  <si>
    <t>-533924312</t>
  </si>
  <si>
    <t>205</t>
  </si>
  <si>
    <t>767-209</t>
  </si>
  <si>
    <t>D+M předokení žaluzie 1350/2500 včetně doplňků viz- EŽ9</t>
  </si>
  <si>
    <t>1914919252</t>
  </si>
  <si>
    <t>206</t>
  </si>
  <si>
    <t>767-210</t>
  </si>
  <si>
    <t>D+M předokení žaluzie 1350/2500 včetně doplňků viz- EŽ10</t>
  </si>
  <si>
    <t>-627448826</t>
  </si>
  <si>
    <t>207</t>
  </si>
  <si>
    <t>767-211</t>
  </si>
  <si>
    <t>D+M předokení žaluzie 1350/2500 včetně doplňků viz- EŽ11</t>
  </si>
  <si>
    <t>435681747</t>
  </si>
  <si>
    <t>208</t>
  </si>
  <si>
    <t>767-212</t>
  </si>
  <si>
    <t>D+M předokení žaluzie 1100/2200 včetně doplňků viz- EŽ12</t>
  </si>
  <si>
    <t>-1038062316</t>
  </si>
  <si>
    <t>209</t>
  </si>
  <si>
    <t>767-213</t>
  </si>
  <si>
    <t>D+M předokení žaluzie 1100/2200 včetně doplňků viz- EŽ13</t>
  </si>
  <si>
    <t>-949883887</t>
  </si>
  <si>
    <t>210</t>
  </si>
  <si>
    <t>767-214</t>
  </si>
  <si>
    <t>D+M předokení žaluzie 1100/2200 včetně doplňků viz- EŽ14</t>
  </si>
  <si>
    <t>1706131972</t>
  </si>
  <si>
    <t>211</t>
  </si>
  <si>
    <t>767-215</t>
  </si>
  <si>
    <t>D+M předokení žaluzie 1130/1850 včetně doplňků viz- EŽ15</t>
  </si>
  <si>
    <t>2011479657</t>
  </si>
  <si>
    <t>212</t>
  </si>
  <si>
    <t>767-216</t>
  </si>
  <si>
    <t>D+M předokení žaluzie 1130/1850 včetně doplňků viz- EŽ16</t>
  </si>
  <si>
    <t>-1656742976</t>
  </si>
  <si>
    <t>213</t>
  </si>
  <si>
    <t>767-217</t>
  </si>
  <si>
    <t>D+M předokení žaluzie 1130/1850 včetně doplňků viz- EŽ17</t>
  </si>
  <si>
    <t>-2033843932</t>
  </si>
  <si>
    <t>214</t>
  </si>
  <si>
    <t>767-218</t>
  </si>
  <si>
    <t>D+M předokení žaluzie 1130/1850 včetně doplňků viz- EŽ18</t>
  </si>
  <si>
    <t>377375217</t>
  </si>
  <si>
    <t>215</t>
  </si>
  <si>
    <t>767-219</t>
  </si>
  <si>
    <t>D+M předokení žaluzie 1130/1850 včetně doplňků viz- EŽ19</t>
  </si>
  <si>
    <t>-1763947656</t>
  </si>
  <si>
    <t>216</t>
  </si>
  <si>
    <t>767-220</t>
  </si>
  <si>
    <t>D+M předokení žaluzie 1130/1850 včetně doplňků viz- EŽ20</t>
  </si>
  <si>
    <t>-108065189</t>
  </si>
  <si>
    <t>217</t>
  </si>
  <si>
    <t>767-221</t>
  </si>
  <si>
    <t>D+M předokení žaluzie 1220/2200 včetně doplňků viz- EŽ21</t>
  </si>
  <si>
    <t>874135998</t>
  </si>
  <si>
    <t>218</t>
  </si>
  <si>
    <t>767-222</t>
  </si>
  <si>
    <t>D+M předokení žaluzie 1220/2200 včetně doplňků viz- EŽ22</t>
  </si>
  <si>
    <t>-1314504020</t>
  </si>
  <si>
    <t>219</t>
  </si>
  <si>
    <t>767-223</t>
  </si>
  <si>
    <t>D+M předokení žaluzie 1300/2200 včetně doplňků viz- EŽ23</t>
  </si>
  <si>
    <t>-1650169716</t>
  </si>
  <si>
    <t>220</t>
  </si>
  <si>
    <t>767-224</t>
  </si>
  <si>
    <t>D+M předokení žaluzie 1200/2500 včetně doplňků viz- EŽ24</t>
  </si>
  <si>
    <t>-755454346</t>
  </si>
  <si>
    <t>221</t>
  </si>
  <si>
    <t>767-225</t>
  </si>
  <si>
    <t>D+M předokení žaluzie 1200/2500 včetně doplňků viz- EŽ25</t>
  </si>
  <si>
    <t>671002673</t>
  </si>
  <si>
    <t>222</t>
  </si>
  <si>
    <t>767-226</t>
  </si>
  <si>
    <t>D+M předokení žaluzie 1200/2500 včetně doplňků viz- EŽ26</t>
  </si>
  <si>
    <t>2005625028</t>
  </si>
  <si>
    <t>223</t>
  </si>
  <si>
    <t>767-227</t>
  </si>
  <si>
    <t>D+M předokení žaluzie 1200/2500 včetně doplňků viz- EŽ27</t>
  </si>
  <si>
    <t>1188985368</t>
  </si>
  <si>
    <t>771</t>
  </si>
  <si>
    <t>Podlahy z dlaždic</t>
  </si>
  <si>
    <t>224</t>
  </si>
  <si>
    <t>771121011</t>
  </si>
  <si>
    <t>Nátěr penetrační na podlahu</t>
  </si>
  <si>
    <t>-1439879716</t>
  </si>
  <si>
    <t>31,14+6,43+2,99+1,46+35+2,5+43,96+7,93+37,84+6,38+4,58+6,68+8,6+9,31+2,61</t>
  </si>
  <si>
    <t>7,8+8,75+8,81+13,35</t>
  </si>
  <si>
    <t>225</t>
  </si>
  <si>
    <t>771474113</t>
  </si>
  <si>
    <t>Montáž soklů z dlaždic keramických rovných lepených cementovým flexibilním lepidlem v přes 90 do 120 mm</t>
  </si>
  <si>
    <t>425848871</t>
  </si>
  <si>
    <t>19,5-0,7*5-0,9*2-1-1,28</t>
  </si>
  <si>
    <t>226</t>
  </si>
  <si>
    <t>59761187</t>
  </si>
  <si>
    <t>sokl keramický mrazuvzdorný povrch hladký/lapovaný tl do 10mm výšky přes 90 do 120mm</t>
  </si>
  <si>
    <t>2058712581</t>
  </si>
  <si>
    <t>11,92</t>
  </si>
  <si>
    <t>11,92*1,1 'Přepočtené koeficientem množství</t>
  </si>
  <si>
    <t>227</t>
  </si>
  <si>
    <t>771574419</t>
  </si>
  <si>
    <t>Montáž podlah keramických hladkých lepených cementovým flexibilním lepidlem přes 22 do 25 ks/m2</t>
  </si>
  <si>
    <t>1826955536</t>
  </si>
  <si>
    <t>228</t>
  </si>
  <si>
    <t>59761262</t>
  </si>
  <si>
    <t>dlažba keramická slinutá mrazuvzdorná R12/B povrch reliéfní/matný tl přes 10 do 15mm přes 22 do 25ks/m2</t>
  </si>
  <si>
    <t>965958970</t>
  </si>
  <si>
    <t>422,14</t>
  </si>
  <si>
    <t>422,14*1,1 'Přepočtené koeficientem množství</t>
  </si>
  <si>
    <t>229</t>
  </si>
  <si>
    <t>771591115</t>
  </si>
  <si>
    <t>Podlahy spárování silikonem</t>
  </si>
  <si>
    <t>-252327144</t>
  </si>
  <si>
    <t>230</t>
  </si>
  <si>
    <t>998771101</t>
  </si>
  <si>
    <t>Přesun hmot tonážní pro podlahy z dlaždic v objektech v do 6 m</t>
  </si>
  <si>
    <t>-1013205684</t>
  </si>
  <si>
    <t>776</t>
  </si>
  <si>
    <t>Podlahy povlakové</t>
  </si>
  <si>
    <t>231</t>
  </si>
  <si>
    <t>776221211</t>
  </si>
  <si>
    <t>Lepení čtverců z PVC standardním lepidlem</t>
  </si>
  <si>
    <t>-2055536567</t>
  </si>
  <si>
    <t>PVC</t>
  </si>
  <si>
    <t>13,38+30,4+8,75</t>
  </si>
  <si>
    <t>232</t>
  </si>
  <si>
    <t>28411044</t>
  </si>
  <si>
    <t>PVC vinyl homogenní antistatická neválcovaná tl 2,00mm, čtverce 615x615mm, R 1-100MΩ, rozměrová stálost 0,05%, otlak do 0,035mm</t>
  </si>
  <si>
    <t>267338249</t>
  </si>
  <si>
    <t>52,53</t>
  </si>
  <si>
    <t>52,53*1,1 'Přepočtené koeficientem množství</t>
  </si>
  <si>
    <t>233</t>
  </si>
  <si>
    <t>776411111</t>
  </si>
  <si>
    <t>Montáž obvodových soklíků výšky do 80 mm</t>
  </si>
  <si>
    <t>553210132</t>
  </si>
  <si>
    <t>17,3+32,3-(0,9*2+0,9*2+1,6)+0,65*2</t>
  </si>
  <si>
    <t>234</t>
  </si>
  <si>
    <t>28411009</t>
  </si>
  <si>
    <t>lišta soklová PVC 18x80mm</t>
  </si>
  <si>
    <t>1942401057</t>
  </si>
  <si>
    <t>45,7</t>
  </si>
  <si>
    <t>45,7*1,02 'Přepočtené koeficientem množství</t>
  </si>
  <si>
    <t>235</t>
  </si>
  <si>
    <t>998776101</t>
  </si>
  <si>
    <t>Přesun hmot tonážní pro podlahy povlakové v objektech v do 6 m</t>
  </si>
  <si>
    <t>-684309499</t>
  </si>
  <si>
    <t>781</t>
  </si>
  <si>
    <t>Dokončovací práce - obklady</t>
  </si>
  <si>
    <t>236</t>
  </si>
  <si>
    <t>781121011</t>
  </si>
  <si>
    <t>Nátěr penetrační na stěnu</t>
  </si>
  <si>
    <t>-864401887</t>
  </si>
  <si>
    <t>"0.03" (1,15*2+1,6*2-0,7)*2</t>
  </si>
  <si>
    <t>"0.04"(1,15*2+1,65*2-0,7)*2</t>
  </si>
  <si>
    <t>"0.06b" 10,5*2-(0,9*2)</t>
  </si>
  <si>
    <t>"0.12"11,6*2-(1*2*2+1*0,15)+(0,15*2)*0,675</t>
  </si>
  <si>
    <t>"0.13"13,2*2-(1,15*2+1*2+1,1*2)+(2*2)*0,65</t>
  </si>
  <si>
    <t>"0.16"4,0*2-0,7*2</t>
  </si>
  <si>
    <t>"0.17" 13,3*2-(0,9*2+0,7*2)</t>
  </si>
  <si>
    <t>"0.18" 6,7*2-(0,7*4*2)</t>
  </si>
  <si>
    <t>"0.19" (5-0,7)*2</t>
  </si>
  <si>
    <t>"0.20"(5,1-0,7)*2</t>
  </si>
  <si>
    <t>"0.24" (8,5-0,6*4)*2</t>
  </si>
  <si>
    <t>"0.25" (5,7-0,7)*2</t>
  </si>
  <si>
    <t>"0.26" (5,2-0,7)*2</t>
  </si>
  <si>
    <t>"0.27" (18,7-0,9*2)*2</t>
  </si>
  <si>
    <t>"1.09" (23,5-0,9*2-1,05-1,25)*2-(1,35*1,1*3)+0,5*1,1*6</t>
  </si>
  <si>
    <t>"1.10" (12,6-0,9)*2-1,1*0,6*2+0,5*0,6*4</t>
  </si>
  <si>
    <t>"1.16a" ((11,95*2+3,5*2+0,15*2+0,2*2+1,35*2+1,3*2)-(1,55+0,9*3+1,2+1,45+1,25))*2</t>
  </si>
  <si>
    <t>+0,35*2*2+0,55*2*2+0,5*6*2+0,5*2*2+0,15*2*2</t>
  </si>
  <si>
    <t>"1.16b"(11,95*2+9,28*2+2,72*2+3,45*2+0,05*2+1,7*2)*2</t>
  </si>
  <si>
    <t>-(0,9*2+1,4+2,05+2,8*2+2,4*2+1*2+1,2+1,45+1,25+1,194)*2-(1,1*0,8+1*1)</t>
  </si>
  <si>
    <t xml:space="preserve"> +0,5*2*0,8+0,2*1,2*2+1*2*0,125+0,5*6*2</t>
  </si>
  <si>
    <t>"1.16c" ((5,35*2+6,53*2+0,4*2)-(1+0,8+0,9+2,05+1,1+1,635+0,98+1,55)+0,5*2)*2</t>
  </si>
  <si>
    <t>"1.16d" (2,25*2+2,55*2-1,55-1,25)*2-1,2*1,1+0,2*0,9*2+0,4*1,1*2</t>
  </si>
  <si>
    <t>"1.16e" (1,68*2+2,55*2-0,98)*2-1,2*1,1+0,2*0,9*2+0,4*1,1*2</t>
  </si>
  <si>
    <t>"1.16f" (2,35*2+2,55*2-1,65-1)*2-1,2*1,1+0,2*0,9*2+0,4*1,1*2+0,69*2*2</t>
  </si>
  <si>
    <t>"1.17" 12*2-1,4*2-1,45*2</t>
  </si>
  <si>
    <t>"1.18" (13,7-1*2-0,9)*2+0,35*2*2+0,45*2*2</t>
  </si>
  <si>
    <t>"1.19" (7,5-0,9)*2</t>
  </si>
  <si>
    <t>"1.24" (13,6-1)*2-1,3*1,1+(1,3+1,1*2)*0,225</t>
  </si>
  <si>
    <t>"1.25" (12,6-1,25)*2-1,3*1,1+1,1*0,23*2</t>
  </si>
  <si>
    <t>"1.26"(15,9-1,1)*2-1,22*1,1*2+0,5*1,1*4+0,2*0,9*4</t>
  </si>
  <si>
    <t>237</t>
  </si>
  <si>
    <t>781131112</t>
  </si>
  <si>
    <t>Izolace pod obklad nátěrem nebo stěrkou ve dvou vrstvách</t>
  </si>
  <si>
    <t>1835252774</t>
  </si>
  <si>
    <t>238</t>
  </si>
  <si>
    <t>781472219</t>
  </si>
  <si>
    <t>Montáž obkladů keramických hladkých lepených cementovým flexibilním lepidlem přes 22 do 25 ks/m2</t>
  </si>
  <si>
    <t>1694403320</t>
  </si>
  <si>
    <t>239</t>
  </si>
  <si>
    <t>59761704</t>
  </si>
  <si>
    <t>obklad bělinový nemrazuvzdorný povrch hladký/lesklý tl do 10mm přes 22 do 25ks/m2</t>
  </si>
  <si>
    <t>664558679</t>
  </si>
  <si>
    <t>616,88</t>
  </si>
  <si>
    <t>616,88*1,1 'Přepočtené koeficientem množství</t>
  </si>
  <si>
    <t>240</t>
  </si>
  <si>
    <t>781473810</t>
  </si>
  <si>
    <t>Demontáž obkladů z obkladaček keramických lepených</t>
  </si>
  <si>
    <t>-1614581061</t>
  </si>
  <si>
    <t>"Pod novými obklady" 616,88</t>
  </si>
  <si>
    <t>"0.08 a 0.09" (3,62*2+3,25*2-0,9)*2</t>
  </si>
  <si>
    <t>"0.05" (6,35*2+3,6*2-0,9*(2+1)+1+0,8-0,95)*2+0,5*2*3+0,45*2+0,65*2</t>
  </si>
  <si>
    <t>"0.10"(1,95*2+4*2+0,8*2+1,95*2+0,8+0,73+0,58)*2</t>
  </si>
  <si>
    <t>"0.14" (4,15+2,85+1+1,05+0,9+0,98-1*2-0,8)*2</t>
  </si>
  <si>
    <t>"1.NP" (2,7+2,72+4,13+1,5+0,25+2,93+0,24*2-0,9)*2</t>
  </si>
  <si>
    <t>241</t>
  </si>
  <si>
    <t>781491021</t>
  </si>
  <si>
    <t>Montáž zrcadel plochy do 1 m2 lepených silikonovým tmelem na keramický obklad</t>
  </si>
  <si>
    <t>1932099876</t>
  </si>
  <si>
    <t>0,4*0,8</t>
  </si>
  <si>
    <t>242</t>
  </si>
  <si>
    <t>63465122</t>
  </si>
  <si>
    <t>zrcadlo nemontované čiré tl 3mm max rozměr 3210x2250mm</t>
  </si>
  <si>
    <t>-1765603390</t>
  </si>
  <si>
    <t>0,32</t>
  </si>
  <si>
    <t>0,32*1,1 'Přepočtené koeficientem množství</t>
  </si>
  <si>
    <t>243</t>
  </si>
  <si>
    <t>781492211</t>
  </si>
  <si>
    <t>Montáž profilů rohových lepených flexibilním cementovým lepidlem</t>
  </si>
  <si>
    <t>-650840684</t>
  </si>
  <si>
    <t>"0.06b" 2*2</t>
  </si>
  <si>
    <t>"0.12"0,15*2</t>
  </si>
  <si>
    <t>"0.13"2*2</t>
  </si>
  <si>
    <t>"0.18" 2</t>
  </si>
  <si>
    <t>"0.24" 2*3</t>
  </si>
  <si>
    <t>"0.25" 2*2</t>
  </si>
  <si>
    <t>"0.27" 2*7</t>
  </si>
  <si>
    <t>"1.09" 2*1,1*6+1,35*3</t>
  </si>
  <si>
    <t>"1.10" (12,6-0,9)+1,1*2</t>
  </si>
  <si>
    <t>"1.16a"2*19</t>
  </si>
  <si>
    <t>"1.16b"2*19+1,1</t>
  </si>
  <si>
    <t>"1.16c" 2*12</t>
  </si>
  <si>
    <t>"1.16d" 2*5+1,2</t>
  </si>
  <si>
    <t>"1.16e" 2*3+1,2</t>
  </si>
  <si>
    <t>"1.16f" 2*5+1,2</t>
  </si>
  <si>
    <t>"1.17" 12-1,4</t>
  </si>
  <si>
    <t>"1.18" (13,7)</t>
  </si>
  <si>
    <t>"1.19" (7,5)</t>
  </si>
  <si>
    <t>"1.24" (13,6)+1,3</t>
  </si>
  <si>
    <t>"1.25" (12,6)</t>
  </si>
  <si>
    <t>"1.26"(15,9)+1,22*2</t>
  </si>
  <si>
    <t>244</t>
  </si>
  <si>
    <t>19416010R</t>
  </si>
  <si>
    <t>lišta rohováí hliníková10mm</t>
  </si>
  <si>
    <t>-976168996</t>
  </si>
  <si>
    <t>273,79</t>
  </si>
  <si>
    <t>273,79*1,05 'Přepočtené koeficientem množství</t>
  </si>
  <si>
    <t>245</t>
  </si>
  <si>
    <t>781492251</t>
  </si>
  <si>
    <t>Montáž profilů ukončovacích lepených flexibilním cementovým lepidlem</t>
  </si>
  <si>
    <t>1211977609</t>
  </si>
  <si>
    <t>"0.03" (1,15*2+1,6*2-0,7)</t>
  </si>
  <si>
    <t>"0.04"(1,15*2+1,65*2-0,7)</t>
  </si>
  <si>
    <t>"0.06b" 10,5-(0,9)</t>
  </si>
  <si>
    <t>"0.12"11,6-(1*2)</t>
  </si>
  <si>
    <t>"0.13"13,2*2-(+1*2)</t>
  </si>
  <si>
    <t>"0.16"4,0-0,7</t>
  </si>
  <si>
    <t>"0.17" 13,3-(0,9+0,7)</t>
  </si>
  <si>
    <t>"0.18" 6,7-(0,7*4)</t>
  </si>
  <si>
    <t>"0.19" (5-0,7)</t>
  </si>
  <si>
    <t>"0.20"(5,1-0,7)</t>
  </si>
  <si>
    <t>"0.24" (8,5-0,6*4)</t>
  </si>
  <si>
    <t>"0.25" (5,7-0,7)</t>
  </si>
  <si>
    <t>"0.26" (5,2-0,7)</t>
  </si>
  <si>
    <t>"0.27" (18,7-0,9*2)</t>
  </si>
  <si>
    <t>"1.09" (23,5-0,9*2-1,05-1,25)</t>
  </si>
  <si>
    <t>"1.10" (12,6-0,9)</t>
  </si>
  <si>
    <t>"1.16a" ((11,95*2+3,5*2+0,15*2+0,2*2+1,35*2+1,3*2)-(1,55+0,9*3+1,2+1,45+1,25))</t>
  </si>
  <si>
    <t>"1.16b"(11,95*2+9,28*2+2,72*2+3,45*2+0,05*2+1,7*2)</t>
  </si>
  <si>
    <t>-(0,9*2+1,4+2,05+2,8*2+2,4*2+1*2+1,2+1,45+1,25+1,194)</t>
  </si>
  <si>
    <t>0,5*6*2</t>
  </si>
  <si>
    <t>"1.16c" ((5,35*2+6,53*2+0,4*2)-(1+0,8+0,9+2,05+1,1+1,635+0,98+1,55)+0,5*2)</t>
  </si>
  <si>
    <t>"1.16d" (2,25*2+2,55*2-1,55-1,25)</t>
  </si>
  <si>
    <t>"1.16e" (1,68*2+2,55*2-0,98)</t>
  </si>
  <si>
    <t>"1.16f" (2,35*2+2,55*2-1,65-1)</t>
  </si>
  <si>
    <t>"1.18" (13,7-1*2-0,9)</t>
  </si>
  <si>
    <t>"1.19" (7,5-0,9)</t>
  </si>
  <si>
    <t>"1.24" (13,6-1)</t>
  </si>
  <si>
    <t>"1.25" (12,6-1,25)</t>
  </si>
  <si>
    <t>"1.26"(15,9-1,1)</t>
  </si>
  <si>
    <t>246</t>
  </si>
  <si>
    <t>19416008</t>
  </si>
  <si>
    <t>lišta ukončovací hliníková 10mm</t>
  </si>
  <si>
    <t>160610646</t>
  </si>
  <si>
    <t>318,531</t>
  </si>
  <si>
    <t>318,531*1,05 'Přepočtené koeficientem množství</t>
  </si>
  <si>
    <t>247</t>
  </si>
  <si>
    <t>781495115</t>
  </si>
  <si>
    <t>Spárování vnitřních obkladů silikonem</t>
  </si>
  <si>
    <t>571475383</t>
  </si>
  <si>
    <t>"0.03" 1,15*2+1,6*2</t>
  </si>
  <si>
    <t>"0.04"1,15*2+1,65*2</t>
  </si>
  <si>
    <t>"0.06b" 10,5</t>
  </si>
  <si>
    <t>"0.12"11,6</t>
  </si>
  <si>
    <t>"0.13"13,2*2</t>
  </si>
  <si>
    <t>"0.16"4,0</t>
  </si>
  <si>
    <t>"0.17" 13,3</t>
  </si>
  <si>
    <t>"0.18" 6,7</t>
  </si>
  <si>
    <t>"0.19" 5</t>
  </si>
  <si>
    <t>"0.20"5,1</t>
  </si>
  <si>
    <t>"0.24" 8,5</t>
  </si>
  <si>
    <t>"0.25" 5,7</t>
  </si>
  <si>
    <t>"0.26" 5,2</t>
  </si>
  <si>
    <t>"0.27" 18,7</t>
  </si>
  <si>
    <t>"1.09" 23,5</t>
  </si>
  <si>
    <t>"1.10" 12,6</t>
  </si>
  <si>
    <t>"1.16a" (11,95*2+3,5*2+0,15*2+0,2*2+1,35*2+1,3*2)</t>
  </si>
  <si>
    <t>"1.16c" ((5,35*2+6,53*2+0,4*2)+0,5*2)</t>
  </si>
  <si>
    <t>"1.16d" (2,25*2+2,55*2)</t>
  </si>
  <si>
    <t>"1.16e" (1,68*2+2,55*2)</t>
  </si>
  <si>
    <t>"1.16f" (2,35*2+2,55*2)</t>
  </si>
  <si>
    <t>"1.17" 12</t>
  </si>
  <si>
    <t>"1.24" (13,6)</t>
  </si>
  <si>
    <t>248</t>
  </si>
  <si>
    <t>998781101</t>
  </si>
  <si>
    <t>Přesun hmot tonážní pro obklady keramické v objektech v do 6 m</t>
  </si>
  <si>
    <t>-434069647</t>
  </si>
  <si>
    <t>783</t>
  </si>
  <si>
    <t>Dokončovací práce - nátěry</t>
  </si>
  <si>
    <t>249</t>
  </si>
  <si>
    <t>783314201</t>
  </si>
  <si>
    <t>Základní antikorozní jednonásobný syntetický standardní nátěr zámečnických konstrukcí</t>
  </si>
  <si>
    <t>1775182649</t>
  </si>
  <si>
    <t>"Z6-IPE 100" 1,5*6*0,4</t>
  </si>
  <si>
    <t>"Z5-L180/180/12" 1,8*2*(0,18*4)</t>
  </si>
  <si>
    <t>"Z8-IPE 140" 3,4*8*0,55</t>
  </si>
  <si>
    <t>"Z10-IPE 140" 2,45*6*0,55</t>
  </si>
  <si>
    <t>"Z7" 2,6*8*0,58*1,05</t>
  </si>
  <si>
    <t>"Z9"2,45*6*0,58*1,05</t>
  </si>
  <si>
    <t>784</t>
  </si>
  <si>
    <t>Dokončovací práce - malby a tapety</t>
  </si>
  <si>
    <t>250</t>
  </si>
  <si>
    <t>784181101</t>
  </si>
  <si>
    <t>Základní akrylátová jednonásobná bezbarvá penetrace podkladu v místnostech v do 3,80 m</t>
  </si>
  <si>
    <t>-1919505928</t>
  </si>
  <si>
    <t>Malba</t>
  </si>
  <si>
    <t>3,76+1,84+1,9+5,15+1,04+6,43+2,99+1,46+1,35+2,5+2,61+3,79</t>
  </si>
  <si>
    <t>Stěny</t>
  </si>
  <si>
    <t>839,171+32,09</t>
  </si>
  <si>
    <t>251</t>
  </si>
  <si>
    <t>784211011</t>
  </si>
  <si>
    <t>Jednonásobné bílé malby ze směsí za mokra velmi dobře oděruvzdorných v místnostech v do 3,80 m</t>
  </si>
  <si>
    <t>-900258754</t>
  </si>
  <si>
    <t>VRN</t>
  </si>
  <si>
    <t>Vedlejší rozpočtové náklady</t>
  </si>
  <si>
    <t>252</t>
  </si>
  <si>
    <t>030001000</t>
  </si>
  <si>
    <t>1024</t>
  </si>
  <si>
    <t>-1584683249</t>
  </si>
  <si>
    <t>257</t>
  </si>
  <si>
    <t>030-010</t>
  </si>
  <si>
    <t>Laboratorní rozbor vody v místě dřezu pro oplach zeleniny</t>
  </si>
  <si>
    <t>-679700630</t>
  </si>
  <si>
    <t>EL-NEUZ - Elektroinstalace -neuznatelné náklady</t>
  </si>
  <si>
    <t>D1 - Silnoproud</t>
  </si>
  <si>
    <t xml:space="preserve">    D2 - Koncové prvky</t>
  </si>
  <si>
    <t xml:space="preserve">    D3 - Rozvody elektroinstalace</t>
  </si>
  <si>
    <t xml:space="preserve">    D4 - Rozvaděč RK11</t>
  </si>
  <si>
    <t xml:space="preserve">    D5 - Rozvaděč RK01</t>
  </si>
  <si>
    <t xml:space="preserve">    D6 - Úprava stávající rozvodn NN </t>
  </si>
  <si>
    <t xml:space="preserve">    D7 - Rozvody elektroinstalace  </t>
  </si>
  <si>
    <t xml:space="preserve">    D8 - Zařízení gastra - vývody ukončeny v elektroinstalační krabici se svorkovnící</t>
  </si>
  <si>
    <t xml:space="preserve">    D9 - Systém regulace příkonu </t>
  </si>
  <si>
    <t xml:space="preserve">    D10 - Napojení stávající technologie - přepojení od nových rozvaděčů</t>
  </si>
  <si>
    <t xml:space="preserve">D11 - Datové rozvody </t>
  </si>
  <si>
    <t xml:space="preserve">    D12 - Rozvaděč RDATA</t>
  </si>
  <si>
    <t xml:space="preserve">    D13 - Datové vedení </t>
  </si>
  <si>
    <t xml:space="preserve">    D14 - Objednávací systém na jídlo</t>
  </si>
  <si>
    <t>D15 - Protipožární zabezpečení</t>
  </si>
  <si>
    <t xml:space="preserve">    D16 - Rozvody silnoproudu</t>
  </si>
  <si>
    <t>Silnoproud</t>
  </si>
  <si>
    <t>Koncové prvky</t>
  </si>
  <si>
    <t>Pol1</t>
  </si>
  <si>
    <t>Spínač žaluzií IP44</t>
  </si>
  <si>
    <t>Pol2</t>
  </si>
  <si>
    <t>Spínač č. 1 včetně krytky IP44</t>
  </si>
  <si>
    <t>Pol3</t>
  </si>
  <si>
    <t>Spínač č. 6 včetně krytky IP44</t>
  </si>
  <si>
    <t>Pol4</t>
  </si>
  <si>
    <t>Spínač č. 7 včetně krytky IP44</t>
  </si>
  <si>
    <t>Pol5</t>
  </si>
  <si>
    <t>Tlačíko 1/0 včetně krytky</t>
  </si>
  <si>
    <t>Pol6</t>
  </si>
  <si>
    <t>Tlačítko s omezeným přístupem</t>
  </si>
  <si>
    <t>Pol7</t>
  </si>
  <si>
    <t>Zásuvka jednoduchá IP44</t>
  </si>
  <si>
    <t>Pol8</t>
  </si>
  <si>
    <t>Zásuvka 400V, 16A</t>
  </si>
  <si>
    <t>Pol9</t>
  </si>
  <si>
    <t>Pol10</t>
  </si>
  <si>
    <t>Příprava pro napojení vnitřní jednotky klimatizace</t>
  </si>
  <si>
    <t>Pol11</t>
  </si>
  <si>
    <t>Příprava pro napojení venkovní jednotky klimatizace</t>
  </si>
  <si>
    <t>Pol12</t>
  </si>
  <si>
    <t>Příprava pro osazení ventilátoru</t>
  </si>
  <si>
    <t>Pol13</t>
  </si>
  <si>
    <t>Ukončení vývodu pro připojení pohonu žaluzií</t>
  </si>
  <si>
    <t>Pol14</t>
  </si>
  <si>
    <t>Instalační krabice</t>
  </si>
  <si>
    <t>Rozvody elektroinstalace</t>
  </si>
  <si>
    <t>Pol15</t>
  </si>
  <si>
    <t>CYKY 3x1,5</t>
  </si>
  <si>
    <t>Pol16</t>
  </si>
  <si>
    <t>CYKY 3x2,5</t>
  </si>
  <si>
    <t>Pol17</t>
  </si>
  <si>
    <t>CYKY 4x1,5</t>
  </si>
  <si>
    <t>Pol18</t>
  </si>
  <si>
    <t>CYKY 4x25</t>
  </si>
  <si>
    <t>Pol19</t>
  </si>
  <si>
    <t>CYKY 5x1,5</t>
  </si>
  <si>
    <t>Pol20</t>
  </si>
  <si>
    <t>CYKY 5x2,5</t>
  </si>
  <si>
    <t>Pol21</t>
  </si>
  <si>
    <t>CYKY 5x4</t>
  </si>
  <si>
    <t>Pol22</t>
  </si>
  <si>
    <t>CYKY 5x6</t>
  </si>
  <si>
    <t>Pol23</t>
  </si>
  <si>
    <t>CYKY 5x10</t>
  </si>
  <si>
    <t>Pol24</t>
  </si>
  <si>
    <t>CYKY 5x16</t>
  </si>
  <si>
    <t>Pol25</t>
  </si>
  <si>
    <t>CYKY 5x25</t>
  </si>
  <si>
    <t>Pol26</t>
  </si>
  <si>
    <t>CYKY 5x35</t>
  </si>
  <si>
    <t>Pol27</t>
  </si>
  <si>
    <t>CYKY 7x1,5</t>
  </si>
  <si>
    <t>Pol28</t>
  </si>
  <si>
    <t>HO7RN-F_5X10</t>
  </si>
  <si>
    <t>Pol29</t>
  </si>
  <si>
    <t>HO7RN-F_5X16</t>
  </si>
  <si>
    <t>Pol30</t>
  </si>
  <si>
    <t>HO7RN-F_5X35</t>
  </si>
  <si>
    <t>Pol31</t>
  </si>
  <si>
    <t>JYTY 4x1</t>
  </si>
  <si>
    <t>Pol32</t>
  </si>
  <si>
    <t>H07V-U_25_ZŽ</t>
  </si>
  <si>
    <t>Pol33</t>
  </si>
  <si>
    <t>H07V-U_6_ZŽ</t>
  </si>
  <si>
    <t>Pol34</t>
  </si>
  <si>
    <t>Kabelový žlab 300x50 vč. ukotvení</t>
  </si>
  <si>
    <t>Pol35</t>
  </si>
  <si>
    <t>Chránička ø90mm</t>
  </si>
  <si>
    <t>Pol36</t>
  </si>
  <si>
    <t>Držák svazkový pro vedení kabelů nad podhledem</t>
  </si>
  <si>
    <t>Rozvaděč RK11</t>
  </si>
  <si>
    <t>Pol37</t>
  </si>
  <si>
    <t>Rozvaděč 1035x2060x247, IP30, 598 modulů, montážní panel pro výkonový vypínač</t>
  </si>
  <si>
    <t>Pol38</t>
  </si>
  <si>
    <t>Výkonový vypínač 300A, 3F, 36kA</t>
  </si>
  <si>
    <t>Pol39</t>
  </si>
  <si>
    <t>Podpěťová spoušt - 208-240V pro výkonový vypínač</t>
  </si>
  <si>
    <t>Pol40</t>
  </si>
  <si>
    <t>Svodič přepětí třídy T2, 4-pól sada pro TN-S</t>
  </si>
  <si>
    <t>Pol41</t>
  </si>
  <si>
    <t xml:space="preserve">Odpínač válcových pojistek  10x38, 3 polový</t>
  </si>
  <si>
    <t>Pol42</t>
  </si>
  <si>
    <t>Pojistka válcová 10X38 6A gG 500V</t>
  </si>
  <si>
    <t>Pol43</t>
  </si>
  <si>
    <t>Asymetrický cyklovač, výstupní kontakt 16A, 230V, 2 časové funkce</t>
  </si>
  <si>
    <t>Pol44</t>
  </si>
  <si>
    <t>Jistič , char B, 1-pólový, Icn=10kA, In=2A</t>
  </si>
  <si>
    <t>Pol45</t>
  </si>
  <si>
    <t>Jistič , char B, 1-pólový, Icn=10kA, In=6A</t>
  </si>
  <si>
    <t>Pol46</t>
  </si>
  <si>
    <t>Jistič , char B, 1-pólový, Icn=10kA, In=10A</t>
  </si>
  <si>
    <t>Pol47</t>
  </si>
  <si>
    <t>Jistič , char B, 1-pólový, Icn=10kA, In=16A</t>
  </si>
  <si>
    <t>Pol48</t>
  </si>
  <si>
    <t>Jistič , char B, 1-pólový, Icn=10kA, In=20A</t>
  </si>
  <si>
    <t>Pol49</t>
  </si>
  <si>
    <t>Jistič , char B, 3-pólový, Icn=10kA, In=16A</t>
  </si>
  <si>
    <t>Pol50</t>
  </si>
  <si>
    <t>Jistič , char B, 3-pólový, Icn=10kA, In=20A</t>
  </si>
  <si>
    <t>Pol51</t>
  </si>
  <si>
    <t>Jistič , char B, 3-pólový, Icn=10kA, In=25A</t>
  </si>
  <si>
    <t>Pol52</t>
  </si>
  <si>
    <t>Jistič , char B, 3-pólový, Icn=10kA, In=32A</t>
  </si>
  <si>
    <t>Pol53</t>
  </si>
  <si>
    <t>Jistič , char B, 3-pólový, Icn=10kA, In=40A</t>
  </si>
  <si>
    <t>Pol54</t>
  </si>
  <si>
    <t>Jistič , char B, 3-pólový, Icn=10kA, In=50A</t>
  </si>
  <si>
    <t>Pol55</t>
  </si>
  <si>
    <t>Jistič , char B, 3-pólový, Icn=10kA, In=63A</t>
  </si>
  <si>
    <t>Pol56</t>
  </si>
  <si>
    <t>Jistič , char C, 1-pólový, Icn=10kA, In=20A</t>
  </si>
  <si>
    <t>Pol57</t>
  </si>
  <si>
    <t>Jistič , char C, 3-pólový, Icn=10kA, In=6A</t>
  </si>
  <si>
    <t>Pol58</t>
  </si>
  <si>
    <t>Jistič , char C, 3-pólový, Icn=10kA, In=16A</t>
  </si>
  <si>
    <t>Pol59</t>
  </si>
  <si>
    <t>Pol60</t>
  </si>
  <si>
    <t>Pol61</t>
  </si>
  <si>
    <t>Chránič Ir=250A, typ A, 4-pól, Idn=0.03A, In=25A</t>
  </si>
  <si>
    <t>Pol62</t>
  </si>
  <si>
    <t>Chránič Ir=250A, typ A, 4-pól, Idn=0.03A, In=40A</t>
  </si>
  <si>
    <t>Pol63</t>
  </si>
  <si>
    <t>Chránič Ir=250A, typ A, 4-pól, Idn=0.03A, In=63A</t>
  </si>
  <si>
    <t>Pol64</t>
  </si>
  <si>
    <t>Chránič Ir=250A, typ A, 4-pól, Idn=0.03A, In=80A</t>
  </si>
  <si>
    <t>Pol65</t>
  </si>
  <si>
    <t>Chránič s nadproudovou ochranou, Ir=250A+puls.SS, A, 1+N, 10kA, char.B, Idn=0.03A, In=10A</t>
  </si>
  <si>
    <t>Pol66</t>
  </si>
  <si>
    <t>Zapojení rozvaděče, kabely pro vnitřní propojení, pomocný materiál rozvaděče</t>
  </si>
  <si>
    <t>Pol67</t>
  </si>
  <si>
    <t>Demontáž stávajícího rozvaděče RK11</t>
  </si>
  <si>
    <t>Rozvaděč RK01</t>
  </si>
  <si>
    <t>Pol68</t>
  </si>
  <si>
    <t>Rozvaděč 635x1760x247, IP30, 264 modulů</t>
  </si>
  <si>
    <t>Pol69</t>
  </si>
  <si>
    <t>Výkonový vypínač 63A, 3F</t>
  </si>
  <si>
    <t>Pol70</t>
  </si>
  <si>
    <t>Jistič , char B, 3-pólový, Icn=10kA, In=10A</t>
  </si>
  <si>
    <t>Pol71</t>
  </si>
  <si>
    <t>Jistič , char C, 1-pólový, Icn=10kA, In=2A</t>
  </si>
  <si>
    <t>Pol72</t>
  </si>
  <si>
    <t>Jistič , char C, 1-pólový, Icn=10kA, In=10A</t>
  </si>
  <si>
    <t>Pol73</t>
  </si>
  <si>
    <t>Pol74</t>
  </si>
  <si>
    <t>Pol75</t>
  </si>
  <si>
    <t>Demontáž stávajícího rozvaděče RK01</t>
  </si>
  <si>
    <t xml:space="preserve">Úprava stávající rozvodn NN </t>
  </si>
  <si>
    <t>Pol76</t>
  </si>
  <si>
    <t>Úprava přívodového pole pro osazení proudových měřících transformátorů</t>
  </si>
  <si>
    <t>Pol77</t>
  </si>
  <si>
    <t>Proudový měřící transformátor, tř. přesnosti 0,5; 750A/5A, násuvný na sběrnici 60x10mm</t>
  </si>
  <si>
    <t>Pol78</t>
  </si>
  <si>
    <t>Pojistkový odpínač 14x51 max. 63A, 3 polový</t>
  </si>
  <si>
    <t>Pol79</t>
  </si>
  <si>
    <t>Pojistka válcová 14x51 63A gG</t>
  </si>
  <si>
    <t>Pol80</t>
  </si>
  <si>
    <t>D7</t>
  </si>
  <si>
    <t xml:space="preserve">Rozvody elektroinstalace  </t>
  </si>
  <si>
    <t>Pol81</t>
  </si>
  <si>
    <t>Ukončení přívodu napájení a datového přívodu pro rozvaděč čerpací stanice</t>
  </si>
  <si>
    <t>Pol82</t>
  </si>
  <si>
    <t xml:space="preserve">Příprava pro osazení  venkovních kondenzačních jednotek: Ukončení přívodu napájení  Ukončení přívodu komunikace</t>
  </si>
  <si>
    <t>Pol83</t>
  </si>
  <si>
    <t>Ukončení přívodu komunikace vnitřní jednotky</t>
  </si>
  <si>
    <t>D8</t>
  </si>
  <si>
    <t>Zařízení gastra - vývody ukončeny v elektroinstalační krabici se svorkovnící</t>
  </si>
  <si>
    <t>Pol84</t>
  </si>
  <si>
    <t>Vývod pro připojení chladicího boxu - 3F napájení + 1 F osvětlení</t>
  </si>
  <si>
    <t>Pol85</t>
  </si>
  <si>
    <t>Vývod z podlahy pro napojení elektrické multifunkční pánve S11 - 3F</t>
  </si>
  <si>
    <t>Pol86</t>
  </si>
  <si>
    <t>Vývod z podlahy pro napojení pásového dopravníku S5 - 3F</t>
  </si>
  <si>
    <t>Pol87</t>
  </si>
  <si>
    <t>Vývod z podlahy pro napojení elektrické multifunkční pánve S8 - 3F</t>
  </si>
  <si>
    <t>Pol88</t>
  </si>
  <si>
    <t>Vývod z podlahy pro napojení multifunkčního varného zařízení S9 - 3F</t>
  </si>
  <si>
    <t>Pol89</t>
  </si>
  <si>
    <t>Vývod z podlahy pro napojení pásového dopravníku U1 - 3F</t>
  </si>
  <si>
    <t>Pol90</t>
  </si>
  <si>
    <t>Vývod z podlahy pro napojení pásového dopravníku Y1 - 3F</t>
  </si>
  <si>
    <t>Pol91</t>
  </si>
  <si>
    <t>Vývod pro napojení elektrické multifunkční pánve S1 - 3F</t>
  </si>
  <si>
    <t>Pol92</t>
  </si>
  <si>
    <t>Vývod pro napojení elektrické multifunkční pánve S2 - 3F</t>
  </si>
  <si>
    <t>Pol93</t>
  </si>
  <si>
    <t>Vývod pro napojení elektrické multifunkční pánve T1 - 3F</t>
  </si>
  <si>
    <t>Pol94</t>
  </si>
  <si>
    <t xml:space="preserve">Vývod z podlahy pro napojení multifunkčního indukčního sporáku  T2 - 3F</t>
  </si>
  <si>
    <t>Pol95</t>
  </si>
  <si>
    <t>Vývod pro napojení elektrického konvektomatu R5 - 3F</t>
  </si>
  <si>
    <t>Pol96</t>
  </si>
  <si>
    <t xml:space="preserve">Vývod pro napojení granulové myčky provozního nádobí  - 3F</t>
  </si>
  <si>
    <t>Pol97</t>
  </si>
  <si>
    <t>Vývod pro napojení digestoře</t>
  </si>
  <si>
    <t>D9</t>
  </si>
  <si>
    <t xml:space="preserve">Systém regulace příkonu </t>
  </si>
  <si>
    <t>Pol98</t>
  </si>
  <si>
    <t>Ukončení přívodu pro napojení komunikace - CYKY 7x1,5</t>
  </si>
  <si>
    <t>Pol99</t>
  </si>
  <si>
    <t>Ukončení přívodu pro napojení komunikace - CYKY 5x1,5</t>
  </si>
  <si>
    <t>Pol100</t>
  </si>
  <si>
    <t xml:space="preserve">Příprava pro osazení rozvaděče regulace příkonu  Ukončení přívodu napájení Propojení komunikace převodníku v RK11 - Rozvaděč regulace příkonu - 2 x UTP Cat.5  Ukončení přívodu UTP Cat.6 z RDATA</t>
  </si>
  <si>
    <t>D10</t>
  </si>
  <si>
    <t>Napojení stávající technologie - přepojení od nových rozvaděčů</t>
  </si>
  <si>
    <t>Pol102</t>
  </si>
  <si>
    <t>Přepojení stávajícího rozvaděče plošiny R1</t>
  </si>
  <si>
    <t>Pol103</t>
  </si>
  <si>
    <t>Přepojení stávajícího rozvaděče plošiny R2</t>
  </si>
  <si>
    <t>Pol104</t>
  </si>
  <si>
    <t>Přepojení napájení výtahu</t>
  </si>
  <si>
    <t>Pol105</t>
  </si>
  <si>
    <t>Přepojení stávajícího rozvaděče RVZT - KUCHYNĚ</t>
  </si>
  <si>
    <t>Pol106</t>
  </si>
  <si>
    <t>Přepojení stávajícího rozvaděče RVZT - MYČKA</t>
  </si>
  <si>
    <t>Pol107</t>
  </si>
  <si>
    <t>Přepojení stávající venkovní kondenzační jednotky</t>
  </si>
  <si>
    <t>Pol108</t>
  </si>
  <si>
    <t>Přepojení stávající VZT jednotky</t>
  </si>
  <si>
    <t>Pol109</t>
  </si>
  <si>
    <t>Přepojení stávajícího ventilátoru V91</t>
  </si>
  <si>
    <t>Pol110</t>
  </si>
  <si>
    <t>Přepojení stávajícího ventilátoru V93</t>
  </si>
  <si>
    <t>Pol111</t>
  </si>
  <si>
    <t>Přepojení stávajícího ventilátoru B10</t>
  </si>
  <si>
    <t>Pol112</t>
  </si>
  <si>
    <t>Přepojení stávající ústředny EZS</t>
  </si>
  <si>
    <t>D11</t>
  </si>
  <si>
    <t xml:space="preserve">Datové rozvody </t>
  </si>
  <si>
    <t>D12</t>
  </si>
  <si>
    <t>Rozvaděč RDATA</t>
  </si>
  <si>
    <t>Pol113</t>
  </si>
  <si>
    <t>RACK19, stojanový, 24U, 1163x600x600</t>
  </si>
  <si>
    <t>Pol114</t>
  </si>
  <si>
    <t>Patch panel 48xRJ45 Cat.6</t>
  </si>
  <si>
    <t>Pol115</t>
  </si>
  <si>
    <t>Patch kabel RJ45- rúzné délky</t>
  </si>
  <si>
    <t>Pol116</t>
  </si>
  <si>
    <t>Lišta CU horizotntální - zemnící s uchycením na 19"lišty</t>
  </si>
  <si>
    <t>Pol117</t>
  </si>
  <si>
    <t>9 násobná zásuvka 230V, pro 19"RACK s přěpěťovu ochranou T3</t>
  </si>
  <si>
    <t>Pol118</t>
  </si>
  <si>
    <t>Nastavitelný switch 48xRJ45, 2 x SFP konektor</t>
  </si>
  <si>
    <t>Pol119</t>
  </si>
  <si>
    <t>Dvojnásobná komunikační zásuvka včetně keystone konektoru CAT6</t>
  </si>
  <si>
    <t>kpl/ks</t>
  </si>
  <si>
    <t>Pol120</t>
  </si>
  <si>
    <t>Komunikační zásuvka včetně keystone konektoru CAT6 1x RJ45</t>
  </si>
  <si>
    <t>258</t>
  </si>
  <si>
    <t>D13</t>
  </si>
  <si>
    <t xml:space="preserve">Datové vedení </t>
  </si>
  <si>
    <t>Pol121</t>
  </si>
  <si>
    <t>Elektroinstalační trubka ohebná ø25mm</t>
  </si>
  <si>
    <t>260</t>
  </si>
  <si>
    <t>Pol122</t>
  </si>
  <si>
    <t>Mikrotrubička pro vedení optického vlákna</t>
  </si>
  <si>
    <t>262</t>
  </si>
  <si>
    <t>Pol123</t>
  </si>
  <si>
    <t>HDPE chránička pro vedení mikrotrubiček s opt. Vlákny</t>
  </si>
  <si>
    <t>264</t>
  </si>
  <si>
    <t>Pol124</t>
  </si>
  <si>
    <t>Optický kabel</t>
  </si>
  <si>
    <t>266</t>
  </si>
  <si>
    <t>Pol125</t>
  </si>
  <si>
    <t>UTP Cat.6 PVC</t>
  </si>
  <si>
    <t>268</t>
  </si>
  <si>
    <t>D14</t>
  </si>
  <si>
    <t>Objednávací systém na jídlo</t>
  </si>
  <si>
    <t>Pol126</t>
  </si>
  <si>
    <t>Objednací terminál s Poe Injektor</t>
  </si>
  <si>
    <t>270</t>
  </si>
  <si>
    <t>Pol127</t>
  </si>
  <si>
    <t>Výdejní terminál s Poe sadou</t>
  </si>
  <si>
    <t>272</t>
  </si>
  <si>
    <t>Pol128</t>
  </si>
  <si>
    <t>Instalace, oživení a nastavení všech terminálů, školení obsluhy</t>
  </si>
  <si>
    <t>274</t>
  </si>
  <si>
    <t>Pol129</t>
  </si>
  <si>
    <t>Modul Ovládání terminálu za každý jeden terminál (o tuto částku se navýší roční paušální poplatek za Servisně licenční smlouvu)</t>
  </si>
  <si>
    <t>276</t>
  </si>
  <si>
    <t>D15</t>
  </si>
  <si>
    <t>Protipožární zabezpečení</t>
  </si>
  <si>
    <t>Pol130</t>
  </si>
  <si>
    <t>Autonomní multisenzorový hlásič</t>
  </si>
  <si>
    <t>278</t>
  </si>
  <si>
    <t>D16</t>
  </si>
  <si>
    <t>Rozvody silnoproudu</t>
  </si>
  <si>
    <t>Pol131</t>
  </si>
  <si>
    <t>Montáž silnoproudé elektroinstalace</t>
  </si>
  <si>
    <t>280</t>
  </si>
  <si>
    <t>Pol132</t>
  </si>
  <si>
    <t>Revize elektroinstalace</t>
  </si>
  <si>
    <t>282</t>
  </si>
  <si>
    <t>Pol133</t>
  </si>
  <si>
    <t>Výkopové práce pro uložení vedení</t>
  </si>
  <si>
    <t>284</t>
  </si>
  <si>
    <t>Pol134</t>
  </si>
  <si>
    <t>Drážkování</t>
  </si>
  <si>
    <t>286</t>
  </si>
  <si>
    <t>Pol135</t>
  </si>
  <si>
    <t>Demontáž stávajích rozvodů (přesný rozsah dle odkrytí SDK podhledu, podklady ke stávajícímu stavu nad podhledy nebyly k dispozici)</t>
  </si>
  <si>
    <t>288</t>
  </si>
  <si>
    <t>Pol136</t>
  </si>
  <si>
    <t>Montáž slaboproudých rozvodů</t>
  </si>
  <si>
    <t>290</t>
  </si>
  <si>
    <t>Pol137</t>
  </si>
  <si>
    <t>Měření komunikačních zásuvek a vyhotovení protokolu</t>
  </si>
  <si>
    <t>292</t>
  </si>
  <si>
    <t>Pol138</t>
  </si>
  <si>
    <t>Stavební přípomoce</t>
  </si>
  <si>
    <t>294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</si>
</sst>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8" fillId="0" borderId="19" xfId="0" applyFont="1" applyBorder="1" applyAlignment="1" applyProtection="1"/>
    <xf numFmtId="0" fontId="8" fillId="0" borderId="20" xfId="0" applyFont="1" applyBorder="1" applyAlignment="1" applyProtection="1"/>
    <xf numFmtId="166" fontId="8" fillId="0" borderId="20" xfId="0" applyNumberFormat="1" applyFont="1" applyBorder="1" applyAlignment="1" applyProtection="1"/>
    <xf numFmtId="166" fontId="8" fillId="0" borderId="21" xfId="0" applyNumberFormat="1" applyFont="1" applyBorder="1" applyAlignment="1" applyProtection="1"/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30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31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30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31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33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34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35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36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37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38</v>
      </c>
      <c r="E29" s="46"/>
      <c r="F29" s="31" t="s">
        <v>39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40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41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42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43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44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45</v>
      </c>
      <c r="U35" s="53"/>
      <c r="V35" s="53"/>
      <c r="W35" s="53"/>
      <c r="X35" s="55" t="s">
        <v>46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47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48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49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50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49</v>
      </c>
      <c r="AI60" s="41"/>
      <c r="AJ60" s="41"/>
      <c r="AK60" s="41"/>
      <c r="AL60" s="41"/>
      <c r="AM60" s="63" t="s">
        <v>50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51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52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49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50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49</v>
      </c>
      <c r="AI75" s="41"/>
      <c r="AJ75" s="41"/>
      <c r="AK75" s="41"/>
      <c r="AL75" s="41"/>
      <c r="AM75" s="63" t="s">
        <v>50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53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2024-04-NEUZN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Modernizace stravovacího provozu, MN Dvůr Králové nad Labem - Neuznatelné náklady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12. 2. 2024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>MP technik s.r.o.</v>
      </c>
      <c r="AN89" s="70"/>
      <c r="AO89" s="70"/>
      <c r="AP89" s="70"/>
      <c r="AQ89" s="39"/>
      <c r="AR89" s="43"/>
      <c r="AS89" s="80" t="s">
        <v>54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32</v>
      </c>
      <c r="AJ90" s="39"/>
      <c r="AK90" s="39"/>
      <c r="AL90" s="39"/>
      <c r="AM90" s="79" t="str">
        <f>IF(E20="","",E20)</f>
        <v>MP technik s.r.o.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55</v>
      </c>
      <c r="D92" s="93"/>
      <c r="E92" s="93"/>
      <c r="F92" s="93"/>
      <c r="G92" s="93"/>
      <c r="H92" s="94"/>
      <c r="I92" s="95" t="s">
        <v>56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57</v>
      </c>
      <c r="AH92" s="93"/>
      <c r="AI92" s="93"/>
      <c r="AJ92" s="93"/>
      <c r="AK92" s="93"/>
      <c r="AL92" s="93"/>
      <c r="AM92" s="93"/>
      <c r="AN92" s="95" t="s">
        <v>58</v>
      </c>
      <c r="AO92" s="93"/>
      <c r="AP92" s="97"/>
      <c r="AQ92" s="98" t="s">
        <v>59</v>
      </c>
      <c r="AR92" s="43"/>
      <c r="AS92" s="99" t="s">
        <v>60</v>
      </c>
      <c r="AT92" s="100" t="s">
        <v>61</v>
      </c>
      <c r="AU92" s="100" t="s">
        <v>62</v>
      </c>
      <c r="AV92" s="100" t="s">
        <v>63</v>
      </c>
      <c r="AW92" s="100" t="s">
        <v>64</v>
      </c>
      <c r="AX92" s="100" t="s">
        <v>65</v>
      </c>
      <c r="AY92" s="100" t="s">
        <v>66</v>
      </c>
      <c r="AZ92" s="100" t="s">
        <v>67</v>
      </c>
      <c r="BA92" s="100" t="s">
        <v>68</v>
      </c>
      <c r="BB92" s="100" t="s">
        <v>69</v>
      </c>
      <c r="BC92" s="100" t="s">
        <v>70</v>
      </c>
      <c r="BD92" s="101" t="s">
        <v>71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72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ROUND(SUM(AG95:AG103),2)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ROUND(SUM(AS95:AS103),2)</f>
        <v>0</v>
      </c>
      <c r="AT94" s="113">
        <f>ROUND(SUM(AV94:AW94),2)</f>
        <v>0</v>
      </c>
      <c r="AU94" s="114">
        <f>ROUND(SUM(AU95:AU103),5)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ROUND(SUM(AZ95:AZ103),2)</f>
        <v>0</v>
      </c>
      <c r="BA94" s="113">
        <f>ROUND(SUM(BA95:BA103),2)</f>
        <v>0</v>
      </c>
      <c r="BB94" s="113">
        <f>ROUND(SUM(BB95:BB103),2)</f>
        <v>0</v>
      </c>
      <c r="BC94" s="113">
        <f>ROUND(SUM(BC95:BC103),2)</f>
        <v>0</v>
      </c>
      <c r="BD94" s="115">
        <f>ROUND(SUM(BD95:BD103),2)</f>
        <v>0</v>
      </c>
      <c r="BE94" s="6"/>
      <c r="BS94" s="116" t="s">
        <v>73</v>
      </c>
      <c r="BT94" s="116" t="s">
        <v>74</v>
      </c>
      <c r="BU94" s="117" t="s">
        <v>75</v>
      </c>
      <c r="BV94" s="116" t="s">
        <v>76</v>
      </c>
      <c r="BW94" s="116" t="s">
        <v>5</v>
      </c>
      <c r="BX94" s="116" t="s">
        <v>77</v>
      </c>
      <c r="CL94" s="116" t="s">
        <v>1</v>
      </c>
    </row>
    <row r="95" s="7" customFormat="1" ht="24.75" customHeight="1">
      <c r="A95" s="118" t="s">
        <v>78</v>
      </c>
      <c r="B95" s="119"/>
      <c r="C95" s="120"/>
      <c r="D95" s="121" t="s">
        <v>79</v>
      </c>
      <c r="E95" s="121"/>
      <c r="F95" s="121"/>
      <c r="G95" s="121"/>
      <c r="H95" s="121"/>
      <c r="I95" s="122"/>
      <c r="J95" s="121" t="s">
        <v>80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'GAS - NEUZN - Gastronomic...'!J30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81</v>
      </c>
      <c r="AR95" s="125"/>
      <c r="AS95" s="126">
        <v>0</v>
      </c>
      <c r="AT95" s="127">
        <f>ROUND(SUM(AV95:AW95),2)</f>
        <v>0</v>
      </c>
      <c r="AU95" s="128">
        <f>'GAS - NEUZN - Gastronomic...'!P118</f>
        <v>0</v>
      </c>
      <c r="AV95" s="127">
        <f>'GAS - NEUZN - Gastronomic...'!J33</f>
        <v>0</v>
      </c>
      <c r="AW95" s="127">
        <f>'GAS - NEUZN - Gastronomic...'!J34</f>
        <v>0</v>
      </c>
      <c r="AX95" s="127">
        <f>'GAS - NEUZN - Gastronomic...'!J35</f>
        <v>0</v>
      </c>
      <c r="AY95" s="127">
        <f>'GAS - NEUZN - Gastronomic...'!J36</f>
        <v>0</v>
      </c>
      <c r="AZ95" s="127">
        <f>'GAS - NEUZN - Gastronomic...'!F33</f>
        <v>0</v>
      </c>
      <c r="BA95" s="127">
        <f>'GAS - NEUZN - Gastronomic...'!F34</f>
        <v>0</v>
      </c>
      <c r="BB95" s="127">
        <f>'GAS - NEUZN - Gastronomic...'!F35</f>
        <v>0</v>
      </c>
      <c r="BC95" s="127">
        <f>'GAS - NEUZN - Gastronomic...'!F36</f>
        <v>0</v>
      </c>
      <c r="BD95" s="129">
        <f>'GAS - NEUZN - Gastronomic...'!F37</f>
        <v>0</v>
      </c>
      <c r="BE95" s="7"/>
      <c r="BT95" s="130" t="s">
        <v>82</v>
      </c>
      <c r="BV95" s="130" t="s">
        <v>76</v>
      </c>
      <c r="BW95" s="130" t="s">
        <v>83</v>
      </c>
      <c r="BX95" s="130" t="s">
        <v>5</v>
      </c>
      <c r="CL95" s="130" t="s">
        <v>1</v>
      </c>
      <c r="CM95" s="130" t="s">
        <v>84</v>
      </c>
    </row>
    <row r="96" s="7" customFormat="1" ht="16.5" customHeight="1">
      <c r="A96" s="118" t="s">
        <v>78</v>
      </c>
      <c r="B96" s="119"/>
      <c r="C96" s="120"/>
      <c r="D96" s="121" t="s">
        <v>85</v>
      </c>
      <c r="E96" s="121"/>
      <c r="F96" s="121"/>
      <c r="G96" s="121"/>
      <c r="H96" s="121"/>
      <c r="I96" s="122"/>
      <c r="J96" s="121" t="s">
        <v>86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'ZTI-V - ZTI-Vodovod'!J30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81</v>
      </c>
      <c r="AR96" s="125"/>
      <c r="AS96" s="126">
        <v>0</v>
      </c>
      <c r="AT96" s="127">
        <f>ROUND(SUM(AV96:AW96),2)</f>
        <v>0</v>
      </c>
      <c r="AU96" s="128">
        <f>'ZTI-V - ZTI-Vodovod'!P121</f>
        <v>0</v>
      </c>
      <c r="AV96" s="127">
        <f>'ZTI-V - ZTI-Vodovod'!J33</f>
        <v>0</v>
      </c>
      <c r="AW96" s="127">
        <f>'ZTI-V - ZTI-Vodovod'!J34</f>
        <v>0</v>
      </c>
      <c r="AX96" s="127">
        <f>'ZTI-V - ZTI-Vodovod'!J35</f>
        <v>0</v>
      </c>
      <c r="AY96" s="127">
        <f>'ZTI-V - ZTI-Vodovod'!J36</f>
        <v>0</v>
      </c>
      <c r="AZ96" s="127">
        <f>'ZTI-V - ZTI-Vodovod'!F33</f>
        <v>0</v>
      </c>
      <c r="BA96" s="127">
        <f>'ZTI-V - ZTI-Vodovod'!F34</f>
        <v>0</v>
      </c>
      <c r="BB96" s="127">
        <f>'ZTI-V - ZTI-Vodovod'!F35</f>
        <v>0</v>
      </c>
      <c r="BC96" s="127">
        <f>'ZTI-V - ZTI-Vodovod'!F36</f>
        <v>0</v>
      </c>
      <c r="BD96" s="129">
        <f>'ZTI-V - ZTI-Vodovod'!F37</f>
        <v>0</v>
      </c>
      <c r="BE96" s="7"/>
      <c r="BT96" s="130" t="s">
        <v>82</v>
      </c>
      <c r="BV96" s="130" t="s">
        <v>76</v>
      </c>
      <c r="BW96" s="130" t="s">
        <v>87</v>
      </c>
      <c r="BX96" s="130" t="s">
        <v>5</v>
      </c>
      <c r="CL96" s="130" t="s">
        <v>1</v>
      </c>
      <c r="CM96" s="130" t="s">
        <v>84</v>
      </c>
    </row>
    <row r="97" s="7" customFormat="1" ht="16.5" customHeight="1">
      <c r="A97" s="118" t="s">
        <v>78</v>
      </c>
      <c r="B97" s="119"/>
      <c r="C97" s="120"/>
      <c r="D97" s="121" t="s">
        <v>88</v>
      </c>
      <c r="E97" s="121"/>
      <c r="F97" s="121"/>
      <c r="G97" s="121"/>
      <c r="H97" s="121"/>
      <c r="I97" s="122"/>
      <c r="J97" s="121" t="s">
        <v>89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'ZTI-K - ZTI-Kanalizace'!J30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81</v>
      </c>
      <c r="AR97" s="125"/>
      <c r="AS97" s="126">
        <v>0</v>
      </c>
      <c r="AT97" s="127">
        <f>ROUND(SUM(AV97:AW97),2)</f>
        <v>0</v>
      </c>
      <c r="AU97" s="128">
        <f>'ZTI-K - ZTI-Kanalizace'!P124</f>
        <v>0</v>
      </c>
      <c r="AV97" s="127">
        <f>'ZTI-K - ZTI-Kanalizace'!J33</f>
        <v>0</v>
      </c>
      <c r="AW97" s="127">
        <f>'ZTI-K - ZTI-Kanalizace'!J34</f>
        <v>0</v>
      </c>
      <c r="AX97" s="127">
        <f>'ZTI-K - ZTI-Kanalizace'!J35</f>
        <v>0</v>
      </c>
      <c r="AY97" s="127">
        <f>'ZTI-K - ZTI-Kanalizace'!J36</f>
        <v>0</v>
      </c>
      <c r="AZ97" s="127">
        <f>'ZTI-K - ZTI-Kanalizace'!F33</f>
        <v>0</v>
      </c>
      <c r="BA97" s="127">
        <f>'ZTI-K - ZTI-Kanalizace'!F34</f>
        <v>0</v>
      </c>
      <c r="BB97" s="127">
        <f>'ZTI-K - ZTI-Kanalizace'!F35</f>
        <v>0</v>
      </c>
      <c r="BC97" s="127">
        <f>'ZTI-K - ZTI-Kanalizace'!F36</f>
        <v>0</v>
      </c>
      <c r="BD97" s="129">
        <f>'ZTI-K - ZTI-Kanalizace'!F37</f>
        <v>0</v>
      </c>
      <c r="BE97" s="7"/>
      <c r="BT97" s="130" t="s">
        <v>82</v>
      </c>
      <c r="BV97" s="130" t="s">
        <v>76</v>
      </c>
      <c r="BW97" s="130" t="s">
        <v>90</v>
      </c>
      <c r="BX97" s="130" t="s">
        <v>5</v>
      </c>
      <c r="CL97" s="130" t="s">
        <v>1</v>
      </c>
      <c r="CM97" s="130" t="s">
        <v>84</v>
      </c>
    </row>
    <row r="98" s="7" customFormat="1" ht="16.5" customHeight="1">
      <c r="A98" s="118" t="s">
        <v>78</v>
      </c>
      <c r="B98" s="119"/>
      <c r="C98" s="120"/>
      <c r="D98" s="121" t="s">
        <v>91</v>
      </c>
      <c r="E98" s="121"/>
      <c r="F98" s="121"/>
      <c r="G98" s="121"/>
      <c r="H98" s="121"/>
      <c r="I98" s="122"/>
      <c r="J98" s="121" t="s">
        <v>92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'VYT - Vytápění'!J30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81</v>
      </c>
      <c r="AR98" s="125"/>
      <c r="AS98" s="126">
        <v>0</v>
      </c>
      <c r="AT98" s="127">
        <f>ROUND(SUM(AV98:AW98),2)</f>
        <v>0</v>
      </c>
      <c r="AU98" s="128">
        <f>'VYT - Vytápění'!P120</f>
        <v>0</v>
      </c>
      <c r="AV98" s="127">
        <f>'VYT - Vytápění'!J33</f>
        <v>0</v>
      </c>
      <c r="AW98" s="127">
        <f>'VYT - Vytápění'!J34</f>
        <v>0</v>
      </c>
      <c r="AX98" s="127">
        <f>'VYT - Vytápění'!J35</f>
        <v>0</v>
      </c>
      <c r="AY98" s="127">
        <f>'VYT - Vytápění'!J36</f>
        <v>0</v>
      </c>
      <c r="AZ98" s="127">
        <f>'VYT - Vytápění'!F33</f>
        <v>0</v>
      </c>
      <c r="BA98" s="127">
        <f>'VYT - Vytápění'!F34</f>
        <v>0</v>
      </c>
      <c r="BB98" s="127">
        <f>'VYT - Vytápění'!F35</f>
        <v>0</v>
      </c>
      <c r="BC98" s="127">
        <f>'VYT - Vytápění'!F36</f>
        <v>0</v>
      </c>
      <c r="BD98" s="129">
        <f>'VYT - Vytápění'!F37</f>
        <v>0</v>
      </c>
      <c r="BE98" s="7"/>
      <c r="BT98" s="130" t="s">
        <v>82</v>
      </c>
      <c r="BV98" s="130" t="s">
        <v>76</v>
      </c>
      <c r="BW98" s="130" t="s">
        <v>93</v>
      </c>
      <c r="BX98" s="130" t="s">
        <v>5</v>
      </c>
      <c r="CL98" s="130" t="s">
        <v>1</v>
      </c>
      <c r="CM98" s="130" t="s">
        <v>84</v>
      </c>
    </row>
    <row r="99" s="7" customFormat="1" ht="16.5" customHeight="1">
      <c r="A99" s="118" t="s">
        <v>78</v>
      </c>
      <c r="B99" s="119"/>
      <c r="C99" s="120"/>
      <c r="D99" s="121" t="s">
        <v>94</v>
      </c>
      <c r="E99" s="121"/>
      <c r="F99" s="121"/>
      <c r="G99" s="121"/>
      <c r="H99" s="121"/>
      <c r="I99" s="122"/>
      <c r="J99" s="121" t="s">
        <v>95</v>
      </c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3">
        <f>'CHL - Chlazení'!J30</f>
        <v>0</v>
      </c>
      <c r="AH99" s="122"/>
      <c r="AI99" s="122"/>
      <c r="AJ99" s="122"/>
      <c r="AK99" s="122"/>
      <c r="AL99" s="122"/>
      <c r="AM99" s="122"/>
      <c r="AN99" s="123">
        <f>SUM(AG99,AT99)</f>
        <v>0</v>
      </c>
      <c r="AO99" s="122"/>
      <c r="AP99" s="122"/>
      <c r="AQ99" s="124" t="s">
        <v>81</v>
      </c>
      <c r="AR99" s="125"/>
      <c r="AS99" s="126">
        <v>0</v>
      </c>
      <c r="AT99" s="127">
        <f>ROUND(SUM(AV99:AW99),2)</f>
        <v>0</v>
      </c>
      <c r="AU99" s="128">
        <f>'CHL - Chlazení'!P122</f>
        <v>0</v>
      </c>
      <c r="AV99" s="127">
        <f>'CHL - Chlazení'!J33</f>
        <v>0</v>
      </c>
      <c r="AW99" s="127">
        <f>'CHL - Chlazení'!J34</f>
        <v>0</v>
      </c>
      <c r="AX99" s="127">
        <f>'CHL - Chlazení'!J35</f>
        <v>0</v>
      </c>
      <c r="AY99" s="127">
        <f>'CHL - Chlazení'!J36</f>
        <v>0</v>
      </c>
      <c r="AZ99" s="127">
        <f>'CHL - Chlazení'!F33</f>
        <v>0</v>
      </c>
      <c r="BA99" s="127">
        <f>'CHL - Chlazení'!F34</f>
        <v>0</v>
      </c>
      <c r="BB99" s="127">
        <f>'CHL - Chlazení'!F35</f>
        <v>0</v>
      </c>
      <c r="BC99" s="127">
        <f>'CHL - Chlazení'!F36</f>
        <v>0</v>
      </c>
      <c r="BD99" s="129">
        <f>'CHL - Chlazení'!F37</f>
        <v>0</v>
      </c>
      <c r="BE99" s="7"/>
      <c r="BT99" s="130" t="s">
        <v>82</v>
      </c>
      <c r="BV99" s="130" t="s">
        <v>76</v>
      </c>
      <c r="BW99" s="130" t="s">
        <v>96</v>
      </c>
      <c r="BX99" s="130" t="s">
        <v>5</v>
      </c>
      <c r="CL99" s="130" t="s">
        <v>1</v>
      </c>
      <c r="CM99" s="130" t="s">
        <v>84</v>
      </c>
    </row>
    <row r="100" s="7" customFormat="1" ht="16.5" customHeight="1">
      <c r="A100" s="118" t="s">
        <v>78</v>
      </c>
      <c r="B100" s="119"/>
      <c r="C100" s="120"/>
      <c r="D100" s="121" t="s">
        <v>97</v>
      </c>
      <c r="E100" s="121"/>
      <c r="F100" s="121"/>
      <c r="G100" s="121"/>
      <c r="H100" s="121"/>
      <c r="I100" s="122"/>
      <c r="J100" s="121" t="s">
        <v>98</v>
      </c>
      <c r="K100" s="121"/>
      <c r="L100" s="121"/>
      <c r="M100" s="121"/>
      <c r="N100" s="121"/>
      <c r="O100" s="121"/>
      <c r="P100" s="121"/>
      <c r="Q100" s="121"/>
      <c r="R100" s="121"/>
      <c r="S100" s="121"/>
      <c r="T100" s="121"/>
      <c r="U100" s="121"/>
      <c r="V100" s="121"/>
      <c r="W100" s="121"/>
      <c r="X100" s="121"/>
      <c r="Y100" s="121"/>
      <c r="Z100" s="121"/>
      <c r="AA100" s="121"/>
      <c r="AB100" s="121"/>
      <c r="AC100" s="121"/>
      <c r="AD100" s="121"/>
      <c r="AE100" s="121"/>
      <c r="AF100" s="121"/>
      <c r="AG100" s="123">
        <f>'VZT - Vzduchotechnika'!J30</f>
        <v>0</v>
      </c>
      <c r="AH100" s="122"/>
      <c r="AI100" s="122"/>
      <c r="AJ100" s="122"/>
      <c r="AK100" s="122"/>
      <c r="AL100" s="122"/>
      <c r="AM100" s="122"/>
      <c r="AN100" s="123">
        <f>SUM(AG100,AT100)</f>
        <v>0</v>
      </c>
      <c r="AO100" s="122"/>
      <c r="AP100" s="122"/>
      <c r="AQ100" s="124" t="s">
        <v>81</v>
      </c>
      <c r="AR100" s="125"/>
      <c r="AS100" s="126">
        <v>0</v>
      </c>
      <c r="AT100" s="127">
        <f>ROUND(SUM(AV100:AW100),2)</f>
        <v>0</v>
      </c>
      <c r="AU100" s="128">
        <f>'VZT - Vzduchotechnika'!P123</f>
        <v>0</v>
      </c>
      <c r="AV100" s="127">
        <f>'VZT - Vzduchotechnika'!J33</f>
        <v>0</v>
      </c>
      <c r="AW100" s="127">
        <f>'VZT - Vzduchotechnika'!J34</f>
        <v>0</v>
      </c>
      <c r="AX100" s="127">
        <f>'VZT - Vzduchotechnika'!J35</f>
        <v>0</v>
      </c>
      <c r="AY100" s="127">
        <f>'VZT - Vzduchotechnika'!J36</f>
        <v>0</v>
      </c>
      <c r="AZ100" s="127">
        <f>'VZT - Vzduchotechnika'!F33</f>
        <v>0</v>
      </c>
      <c r="BA100" s="127">
        <f>'VZT - Vzduchotechnika'!F34</f>
        <v>0</v>
      </c>
      <c r="BB100" s="127">
        <f>'VZT - Vzduchotechnika'!F35</f>
        <v>0</v>
      </c>
      <c r="BC100" s="127">
        <f>'VZT - Vzduchotechnika'!F36</f>
        <v>0</v>
      </c>
      <c r="BD100" s="129">
        <f>'VZT - Vzduchotechnika'!F37</f>
        <v>0</v>
      </c>
      <c r="BE100" s="7"/>
      <c r="BT100" s="130" t="s">
        <v>82</v>
      </c>
      <c r="BV100" s="130" t="s">
        <v>76</v>
      </c>
      <c r="BW100" s="130" t="s">
        <v>99</v>
      </c>
      <c r="BX100" s="130" t="s">
        <v>5</v>
      </c>
      <c r="CL100" s="130" t="s">
        <v>1</v>
      </c>
      <c r="CM100" s="130" t="s">
        <v>84</v>
      </c>
    </row>
    <row r="101" s="7" customFormat="1" ht="16.5" customHeight="1">
      <c r="A101" s="118" t="s">
        <v>78</v>
      </c>
      <c r="B101" s="119"/>
      <c r="C101" s="120"/>
      <c r="D101" s="121" t="s">
        <v>100</v>
      </c>
      <c r="E101" s="121"/>
      <c r="F101" s="121"/>
      <c r="G101" s="121"/>
      <c r="H101" s="121"/>
      <c r="I101" s="122"/>
      <c r="J101" s="121" t="s">
        <v>101</v>
      </c>
      <c r="K101" s="121"/>
      <c r="L101" s="121"/>
      <c r="M101" s="121"/>
      <c r="N101" s="121"/>
      <c r="O101" s="121"/>
      <c r="P101" s="121"/>
      <c r="Q101" s="121"/>
      <c r="R101" s="121"/>
      <c r="S101" s="121"/>
      <c r="T101" s="121"/>
      <c r="U101" s="121"/>
      <c r="V101" s="121"/>
      <c r="W101" s="121"/>
      <c r="X101" s="121"/>
      <c r="Y101" s="121"/>
      <c r="Z101" s="121"/>
      <c r="AA101" s="121"/>
      <c r="AB101" s="121"/>
      <c r="AC101" s="121"/>
      <c r="AD101" s="121"/>
      <c r="AE101" s="121"/>
      <c r="AF101" s="121"/>
      <c r="AG101" s="123">
        <f>'SAN - Sanace zdiva'!J30</f>
        <v>0</v>
      </c>
      <c r="AH101" s="122"/>
      <c r="AI101" s="122"/>
      <c r="AJ101" s="122"/>
      <c r="AK101" s="122"/>
      <c r="AL101" s="122"/>
      <c r="AM101" s="122"/>
      <c r="AN101" s="123">
        <f>SUM(AG101,AT101)</f>
        <v>0</v>
      </c>
      <c r="AO101" s="122"/>
      <c r="AP101" s="122"/>
      <c r="AQ101" s="124" t="s">
        <v>81</v>
      </c>
      <c r="AR101" s="125"/>
      <c r="AS101" s="126">
        <v>0</v>
      </c>
      <c r="AT101" s="127">
        <f>ROUND(SUM(AV101:AW101),2)</f>
        <v>0</v>
      </c>
      <c r="AU101" s="128">
        <f>'SAN - Sanace zdiva'!P129</f>
        <v>0</v>
      </c>
      <c r="AV101" s="127">
        <f>'SAN - Sanace zdiva'!J33</f>
        <v>0</v>
      </c>
      <c r="AW101" s="127">
        <f>'SAN - Sanace zdiva'!J34</f>
        <v>0</v>
      </c>
      <c r="AX101" s="127">
        <f>'SAN - Sanace zdiva'!J35</f>
        <v>0</v>
      </c>
      <c r="AY101" s="127">
        <f>'SAN - Sanace zdiva'!J36</f>
        <v>0</v>
      </c>
      <c r="AZ101" s="127">
        <f>'SAN - Sanace zdiva'!F33</f>
        <v>0</v>
      </c>
      <c r="BA101" s="127">
        <f>'SAN - Sanace zdiva'!F34</f>
        <v>0</v>
      </c>
      <c r="BB101" s="127">
        <f>'SAN - Sanace zdiva'!F35</f>
        <v>0</v>
      </c>
      <c r="BC101" s="127">
        <f>'SAN - Sanace zdiva'!F36</f>
        <v>0</v>
      </c>
      <c r="BD101" s="129">
        <f>'SAN - Sanace zdiva'!F37</f>
        <v>0</v>
      </c>
      <c r="BE101" s="7"/>
      <c r="BT101" s="130" t="s">
        <v>82</v>
      </c>
      <c r="BV101" s="130" t="s">
        <v>76</v>
      </c>
      <c r="BW101" s="130" t="s">
        <v>102</v>
      </c>
      <c r="BX101" s="130" t="s">
        <v>5</v>
      </c>
      <c r="CL101" s="130" t="s">
        <v>1</v>
      </c>
      <c r="CM101" s="130" t="s">
        <v>84</v>
      </c>
    </row>
    <row r="102" s="7" customFormat="1" ht="16.5" customHeight="1">
      <c r="A102" s="118" t="s">
        <v>78</v>
      </c>
      <c r="B102" s="119"/>
      <c r="C102" s="120"/>
      <c r="D102" s="121" t="s">
        <v>103</v>
      </c>
      <c r="E102" s="121"/>
      <c r="F102" s="121"/>
      <c r="G102" s="121"/>
      <c r="H102" s="121"/>
      <c r="I102" s="122"/>
      <c r="J102" s="121" t="s">
        <v>104</v>
      </c>
      <c r="K102" s="121"/>
      <c r="L102" s="121"/>
      <c r="M102" s="121"/>
      <c r="N102" s="121"/>
      <c r="O102" s="121"/>
      <c r="P102" s="121"/>
      <c r="Q102" s="121"/>
      <c r="R102" s="121"/>
      <c r="S102" s="121"/>
      <c r="T102" s="121"/>
      <c r="U102" s="121"/>
      <c r="V102" s="121"/>
      <c r="W102" s="121"/>
      <c r="X102" s="121"/>
      <c r="Y102" s="121"/>
      <c r="Z102" s="121"/>
      <c r="AA102" s="121"/>
      <c r="AB102" s="121"/>
      <c r="AC102" s="121"/>
      <c r="AD102" s="121"/>
      <c r="AE102" s="121"/>
      <c r="AF102" s="121"/>
      <c r="AG102" s="123">
        <f>'ST - Stavební část'!J30</f>
        <v>0</v>
      </c>
      <c r="AH102" s="122"/>
      <c r="AI102" s="122"/>
      <c r="AJ102" s="122"/>
      <c r="AK102" s="122"/>
      <c r="AL102" s="122"/>
      <c r="AM102" s="122"/>
      <c r="AN102" s="123">
        <f>SUM(AG102,AT102)</f>
        <v>0</v>
      </c>
      <c r="AO102" s="122"/>
      <c r="AP102" s="122"/>
      <c r="AQ102" s="124" t="s">
        <v>81</v>
      </c>
      <c r="AR102" s="125"/>
      <c r="AS102" s="126">
        <v>0</v>
      </c>
      <c r="AT102" s="127">
        <f>ROUND(SUM(AV102:AW102),2)</f>
        <v>0</v>
      </c>
      <c r="AU102" s="128">
        <f>'ST - Stavební část'!P135</f>
        <v>0</v>
      </c>
      <c r="AV102" s="127">
        <f>'ST - Stavební část'!J33</f>
        <v>0</v>
      </c>
      <c r="AW102" s="127">
        <f>'ST - Stavební část'!J34</f>
        <v>0</v>
      </c>
      <c r="AX102" s="127">
        <f>'ST - Stavební část'!J35</f>
        <v>0</v>
      </c>
      <c r="AY102" s="127">
        <f>'ST - Stavební část'!J36</f>
        <v>0</v>
      </c>
      <c r="AZ102" s="127">
        <f>'ST - Stavební část'!F33</f>
        <v>0</v>
      </c>
      <c r="BA102" s="127">
        <f>'ST - Stavební část'!F34</f>
        <v>0</v>
      </c>
      <c r="BB102" s="127">
        <f>'ST - Stavební část'!F35</f>
        <v>0</v>
      </c>
      <c r="BC102" s="127">
        <f>'ST - Stavební část'!F36</f>
        <v>0</v>
      </c>
      <c r="BD102" s="129">
        <f>'ST - Stavební část'!F37</f>
        <v>0</v>
      </c>
      <c r="BE102" s="7"/>
      <c r="BT102" s="130" t="s">
        <v>82</v>
      </c>
      <c r="BV102" s="130" t="s">
        <v>76</v>
      </c>
      <c r="BW102" s="130" t="s">
        <v>105</v>
      </c>
      <c r="BX102" s="130" t="s">
        <v>5</v>
      </c>
      <c r="CL102" s="130" t="s">
        <v>1</v>
      </c>
      <c r="CM102" s="130" t="s">
        <v>84</v>
      </c>
    </row>
    <row r="103" s="7" customFormat="1" ht="24.75" customHeight="1">
      <c r="A103" s="118" t="s">
        <v>78</v>
      </c>
      <c r="B103" s="119"/>
      <c r="C103" s="120"/>
      <c r="D103" s="121" t="s">
        <v>106</v>
      </c>
      <c r="E103" s="121"/>
      <c r="F103" s="121"/>
      <c r="G103" s="121"/>
      <c r="H103" s="121"/>
      <c r="I103" s="122"/>
      <c r="J103" s="121" t="s">
        <v>107</v>
      </c>
      <c r="K103" s="121"/>
      <c r="L103" s="121"/>
      <c r="M103" s="121"/>
      <c r="N103" s="121"/>
      <c r="O103" s="121"/>
      <c r="P103" s="121"/>
      <c r="Q103" s="121"/>
      <c r="R103" s="121"/>
      <c r="S103" s="121"/>
      <c r="T103" s="121"/>
      <c r="U103" s="121"/>
      <c r="V103" s="121"/>
      <c r="W103" s="121"/>
      <c r="X103" s="121"/>
      <c r="Y103" s="121"/>
      <c r="Z103" s="121"/>
      <c r="AA103" s="121"/>
      <c r="AB103" s="121"/>
      <c r="AC103" s="121"/>
      <c r="AD103" s="121"/>
      <c r="AE103" s="121"/>
      <c r="AF103" s="121"/>
      <c r="AG103" s="123">
        <f>'EL-NEUZ - Elektroinstalac...'!J30</f>
        <v>0</v>
      </c>
      <c r="AH103" s="122"/>
      <c r="AI103" s="122"/>
      <c r="AJ103" s="122"/>
      <c r="AK103" s="122"/>
      <c r="AL103" s="122"/>
      <c r="AM103" s="122"/>
      <c r="AN103" s="123">
        <f>SUM(AG103,AT103)</f>
        <v>0</v>
      </c>
      <c r="AO103" s="122"/>
      <c r="AP103" s="122"/>
      <c r="AQ103" s="124" t="s">
        <v>81</v>
      </c>
      <c r="AR103" s="125"/>
      <c r="AS103" s="131">
        <v>0</v>
      </c>
      <c r="AT103" s="132">
        <f>ROUND(SUM(AV103:AW103),2)</f>
        <v>0</v>
      </c>
      <c r="AU103" s="133">
        <f>'EL-NEUZ - Elektroinstalac...'!P133</f>
        <v>0</v>
      </c>
      <c r="AV103" s="132">
        <f>'EL-NEUZ - Elektroinstalac...'!J33</f>
        <v>0</v>
      </c>
      <c r="AW103" s="132">
        <f>'EL-NEUZ - Elektroinstalac...'!J34</f>
        <v>0</v>
      </c>
      <c r="AX103" s="132">
        <f>'EL-NEUZ - Elektroinstalac...'!J35</f>
        <v>0</v>
      </c>
      <c r="AY103" s="132">
        <f>'EL-NEUZ - Elektroinstalac...'!J36</f>
        <v>0</v>
      </c>
      <c r="AZ103" s="132">
        <f>'EL-NEUZ - Elektroinstalac...'!F33</f>
        <v>0</v>
      </c>
      <c r="BA103" s="132">
        <f>'EL-NEUZ - Elektroinstalac...'!F34</f>
        <v>0</v>
      </c>
      <c r="BB103" s="132">
        <f>'EL-NEUZ - Elektroinstalac...'!F35</f>
        <v>0</v>
      </c>
      <c r="BC103" s="132">
        <f>'EL-NEUZ - Elektroinstalac...'!F36</f>
        <v>0</v>
      </c>
      <c r="BD103" s="134">
        <f>'EL-NEUZ - Elektroinstalac...'!F37</f>
        <v>0</v>
      </c>
      <c r="BE103" s="7"/>
      <c r="BT103" s="130" t="s">
        <v>82</v>
      </c>
      <c r="BV103" s="130" t="s">
        <v>76</v>
      </c>
      <c r="BW103" s="130" t="s">
        <v>108</v>
      </c>
      <c r="BX103" s="130" t="s">
        <v>5</v>
      </c>
      <c r="CL103" s="130" t="s">
        <v>1</v>
      </c>
      <c r="CM103" s="130" t="s">
        <v>84</v>
      </c>
    </row>
    <row r="104" s="2" customFormat="1" ht="30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F104" s="39"/>
      <c r="AG104" s="39"/>
      <c r="AH104" s="39"/>
      <c r="AI104" s="39"/>
      <c r="AJ104" s="39"/>
      <c r="AK104" s="39"/>
      <c r="AL104" s="39"/>
      <c r="AM104" s="39"/>
      <c r="AN104" s="39"/>
      <c r="AO104" s="39"/>
      <c r="AP104" s="39"/>
      <c r="AQ104" s="39"/>
      <c r="AR104" s="43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37"/>
      <c r="B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66"/>
      <c r="Y105" s="66"/>
      <c r="Z105" s="66"/>
      <c r="AA105" s="66"/>
      <c r="AB105" s="66"/>
      <c r="AC105" s="66"/>
      <c r="AD105" s="66"/>
      <c r="AE105" s="66"/>
      <c r="AF105" s="66"/>
      <c r="AG105" s="66"/>
      <c r="AH105" s="66"/>
      <c r="AI105" s="66"/>
      <c r="AJ105" s="66"/>
      <c r="AK105" s="66"/>
      <c r="AL105" s="66"/>
      <c r="AM105" s="66"/>
      <c r="AN105" s="66"/>
      <c r="AO105" s="66"/>
      <c r="AP105" s="66"/>
      <c r="AQ105" s="66"/>
      <c r="AR105" s="43"/>
      <c r="AS105" s="37"/>
      <c r="AT105" s="37"/>
      <c r="AU105" s="37"/>
      <c r="AV105" s="37"/>
      <c r="AW105" s="37"/>
      <c r="AX105" s="37"/>
      <c r="AY105" s="37"/>
      <c r="AZ105" s="37"/>
      <c r="BA105" s="37"/>
      <c r="BB105" s="37"/>
      <c r="BC105" s="37"/>
      <c r="BD105" s="37"/>
      <c r="BE105" s="37"/>
    </row>
  </sheetData>
  <sheetProtection sheet="1" formatColumns="0" formatRows="0" objects="1" scenarios="1" spinCount="100000" saltValue="KG/flPRxpT3yILIOHZOEawU859uJoBj/yaoiJ/HURG7zjLNL9PAzTSf7dS1e+1AScmzothCbUF2cFE+kEMNK4g==" hashValue="qgfBDEtJW/ubhVemqQ/HMjeqo+0+dXWXqdUBkC5E3KQ0JJCeDtJCWHLBCP3X9nbHF7/Q+aCvsXzVP2zVMpfjZA==" algorithmName="SHA-512" password="CC35"/>
  <mergeCells count="7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N103:AP103"/>
    <mergeCell ref="AG103:AM103"/>
    <mergeCell ref="D103:H103"/>
    <mergeCell ref="J103:AF103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GAS - NEUZN - Gastronomic...'!C2" display="/"/>
    <hyperlink ref="A96" location="'ZTI-V - ZTI-Vodovod'!C2" display="/"/>
    <hyperlink ref="A97" location="'ZTI-K - ZTI-Kanalizace'!C2" display="/"/>
    <hyperlink ref="A98" location="'VYT - Vytápění'!C2" display="/"/>
    <hyperlink ref="A99" location="'CHL - Chlazení'!C2" display="/"/>
    <hyperlink ref="A100" location="'VZT - Vzduchotechnika'!C2" display="/"/>
    <hyperlink ref="A101" location="'SAN - Sanace zdiva'!C2" display="/"/>
    <hyperlink ref="A102" location="'ST - Stavební část'!C2" display="/"/>
    <hyperlink ref="A103" location="'EL-NEUZ - Elektroinstalac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84</v>
      </c>
    </row>
    <row r="4" s="1" customFormat="1" ht="24.96" customHeight="1">
      <c r="B4" s="19"/>
      <c r="D4" s="137" t="s">
        <v>109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Modernizace stravovacího provozu, MN Dvůr Králové nad Labem - Neuznatelné náklady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110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1967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12. 2. 2024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>MP technik s.r.o.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>MP technik s.r.o.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34</v>
      </c>
      <c r="E30" s="37"/>
      <c r="F30" s="37"/>
      <c r="G30" s="37"/>
      <c r="H30" s="37"/>
      <c r="I30" s="37"/>
      <c r="J30" s="150">
        <f>ROUND(J133,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36</v>
      </c>
      <c r="G32" s="37"/>
      <c r="H32" s="37"/>
      <c r="I32" s="151" t="s">
        <v>35</v>
      </c>
      <c r="J32" s="151" t="s">
        <v>37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38</v>
      </c>
      <c r="E33" s="139" t="s">
        <v>39</v>
      </c>
      <c r="F33" s="153">
        <f>ROUND((SUM(BE133:BE296)),  2)</f>
        <v>0</v>
      </c>
      <c r="G33" s="37"/>
      <c r="H33" s="37"/>
      <c r="I33" s="154">
        <v>0.20999999999999999</v>
      </c>
      <c r="J33" s="153">
        <f>ROUND(((SUM(BE133:BE296))*I33),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40</v>
      </c>
      <c r="F34" s="153">
        <f>ROUND((SUM(BF133:BF296)),  2)</f>
        <v>0</v>
      </c>
      <c r="G34" s="37"/>
      <c r="H34" s="37"/>
      <c r="I34" s="154">
        <v>0.12</v>
      </c>
      <c r="J34" s="153">
        <f>ROUND(((SUM(BF133:BF296))*I34),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41</v>
      </c>
      <c r="F35" s="153">
        <f>ROUND((SUM(BG133:BG296)),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42</v>
      </c>
      <c r="F36" s="153">
        <f>ROUND((SUM(BH133:BH296)),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43</v>
      </c>
      <c r="F37" s="153">
        <f>ROUND((SUM(BI133:BI296)),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44</v>
      </c>
      <c r="E39" s="157"/>
      <c r="F39" s="157"/>
      <c r="G39" s="158" t="s">
        <v>45</v>
      </c>
      <c r="H39" s="159" t="s">
        <v>46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47</v>
      </c>
      <c r="E50" s="163"/>
      <c r="F50" s="163"/>
      <c r="G50" s="162" t="s">
        <v>48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49</v>
      </c>
      <c r="E61" s="165"/>
      <c r="F61" s="166" t="s">
        <v>50</v>
      </c>
      <c r="G61" s="164" t="s">
        <v>49</v>
      </c>
      <c r="H61" s="165"/>
      <c r="I61" s="165"/>
      <c r="J61" s="167" t="s">
        <v>50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51</v>
      </c>
      <c r="E65" s="168"/>
      <c r="F65" s="168"/>
      <c r="G65" s="162" t="s">
        <v>52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49</v>
      </c>
      <c r="E76" s="165"/>
      <c r="F76" s="166" t="s">
        <v>50</v>
      </c>
      <c r="G76" s="164" t="s">
        <v>49</v>
      </c>
      <c r="H76" s="165"/>
      <c r="I76" s="165"/>
      <c r="J76" s="167" t="s">
        <v>50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Modernizace stravovacího provozu, MN Dvůr Králové nad Labem - Neuznatelné náklady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110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EL-NEUZ - Elektroinstalace -neuznatelné náklady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12. 2. 2024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>MP technik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>MP technik s.r.o.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113</v>
      </c>
      <c r="D94" s="175"/>
      <c r="E94" s="175"/>
      <c r="F94" s="175"/>
      <c r="G94" s="175"/>
      <c r="H94" s="175"/>
      <c r="I94" s="175"/>
      <c r="J94" s="176" t="s">
        <v>114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115</v>
      </c>
      <c r="D96" s="39"/>
      <c r="E96" s="39"/>
      <c r="F96" s="39"/>
      <c r="G96" s="39"/>
      <c r="H96" s="39"/>
      <c r="I96" s="39"/>
      <c r="J96" s="109">
        <f>J133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116</v>
      </c>
    </row>
    <row r="97" s="9" customFormat="1" ht="24.96" customHeight="1">
      <c r="A97" s="9"/>
      <c r="B97" s="178"/>
      <c r="C97" s="179"/>
      <c r="D97" s="180" t="s">
        <v>1968</v>
      </c>
      <c r="E97" s="181"/>
      <c r="F97" s="181"/>
      <c r="G97" s="181"/>
      <c r="H97" s="181"/>
      <c r="I97" s="181"/>
      <c r="J97" s="182">
        <f>J134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1969</v>
      </c>
      <c r="E98" s="187"/>
      <c r="F98" s="187"/>
      <c r="G98" s="187"/>
      <c r="H98" s="187"/>
      <c r="I98" s="187"/>
      <c r="J98" s="188">
        <f>J135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1970</v>
      </c>
      <c r="E99" s="187"/>
      <c r="F99" s="187"/>
      <c r="G99" s="187"/>
      <c r="H99" s="187"/>
      <c r="I99" s="187"/>
      <c r="J99" s="188">
        <f>J150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1971</v>
      </c>
      <c r="E100" s="187"/>
      <c r="F100" s="187"/>
      <c r="G100" s="187"/>
      <c r="H100" s="187"/>
      <c r="I100" s="187"/>
      <c r="J100" s="188">
        <f>J173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1972</v>
      </c>
      <c r="E101" s="187"/>
      <c r="F101" s="187"/>
      <c r="G101" s="187"/>
      <c r="H101" s="187"/>
      <c r="I101" s="187"/>
      <c r="J101" s="188">
        <f>J205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1973</v>
      </c>
      <c r="E102" s="187"/>
      <c r="F102" s="187"/>
      <c r="G102" s="187"/>
      <c r="H102" s="187"/>
      <c r="I102" s="187"/>
      <c r="J102" s="188">
        <f>J223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1974</v>
      </c>
      <c r="E103" s="187"/>
      <c r="F103" s="187"/>
      <c r="G103" s="187"/>
      <c r="H103" s="187"/>
      <c r="I103" s="187"/>
      <c r="J103" s="188">
        <f>J229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1975</v>
      </c>
      <c r="E104" s="187"/>
      <c r="F104" s="187"/>
      <c r="G104" s="187"/>
      <c r="H104" s="187"/>
      <c r="I104" s="187"/>
      <c r="J104" s="188">
        <f>J233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1976</v>
      </c>
      <c r="E105" s="187"/>
      <c r="F105" s="187"/>
      <c r="G105" s="187"/>
      <c r="H105" s="187"/>
      <c r="I105" s="187"/>
      <c r="J105" s="188">
        <f>J248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4"/>
      <c r="C106" s="185"/>
      <c r="D106" s="186" t="s">
        <v>1977</v>
      </c>
      <c r="E106" s="187"/>
      <c r="F106" s="187"/>
      <c r="G106" s="187"/>
      <c r="H106" s="187"/>
      <c r="I106" s="187"/>
      <c r="J106" s="188">
        <f>J252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8"/>
      <c r="C107" s="179"/>
      <c r="D107" s="180" t="s">
        <v>1978</v>
      </c>
      <c r="E107" s="181"/>
      <c r="F107" s="181"/>
      <c r="G107" s="181"/>
      <c r="H107" s="181"/>
      <c r="I107" s="181"/>
      <c r="J107" s="182">
        <f>J264</f>
        <v>0</v>
      </c>
      <c r="K107" s="179"/>
      <c r="L107" s="183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4"/>
      <c r="C108" s="185"/>
      <c r="D108" s="186" t="s">
        <v>1979</v>
      </c>
      <c r="E108" s="187"/>
      <c r="F108" s="187"/>
      <c r="G108" s="187"/>
      <c r="H108" s="187"/>
      <c r="I108" s="187"/>
      <c r="J108" s="188">
        <f>J265</f>
        <v>0</v>
      </c>
      <c r="K108" s="185"/>
      <c r="L108" s="18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4"/>
      <c r="C109" s="185"/>
      <c r="D109" s="186" t="s">
        <v>1969</v>
      </c>
      <c r="E109" s="187"/>
      <c r="F109" s="187"/>
      <c r="G109" s="187"/>
      <c r="H109" s="187"/>
      <c r="I109" s="187"/>
      <c r="J109" s="188">
        <f>J272</f>
        <v>0</v>
      </c>
      <c r="K109" s="185"/>
      <c r="L109" s="18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4"/>
      <c r="C110" s="185"/>
      <c r="D110" s="186" t="s">
        <v>1980</v>
      </c>
      <c r="E110" s="187"/>
      <c r="F110" s="187"/>
      <c r="G110" s="187"/>
      <c r="H110" s="187"/>
      <c r="I110" s="187"/>
      <c r="J110" s="188">
        <f>J275</f>
        <v>0</v>
      </c>
      <c r="K110" s="185"/>
      <c r="L110" s="18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4"/>
      <c r="C111" s="185"/>
      <c r="D111" s="186" t="s">
        <v>1981</v>
      </c>
      <c r="E111" s="187"/>
      <c r="F111" s="187"/>
      <c r="G111" s="187"/>
      <c r="H111" s="187"/>
      <c r="I111" s="187"/>
      <c r="J111" s="188">
        <f>J281</f>
        <v>0</v>
      </c>
      <c r="K111" s="185"/>
      <c r="L111" s="18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9" customFormat="1" ht="24.96" customHeight="1">
      <c r="A112" s="9"/>
      <c r="B112" s="178"/>
      <c r="C112" s="179"/>
      <c r="D112" s="180" t="s">
        <v>1982</v>
      </c>
      <c r="E112" s="181"/>
      <c r="F112" s="181"/>
      <c r="G112" s="181"/>
      <c r="H112" s="181"/>
      <c r="I112" s="181"/>
      <c r="J112" s="182">
        <f>J286</f>
        <v>0</v>
      </c>
      <c r="K112" s="179"/>
      <c r="L112" s="183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10" customFormat="1" ht="19.92" customHeight="1">
      <c r="A113" s="10"/>
      <c r="B113" s="184"/>
      <c r="C113" s="185"/>
      <c r="D113" s="186" t="s">
        <v>1983</v>
      </c>
      <c r="E113" s="187"/>
      <c r="F113" s="187"/>
      <c r="G113" s="187"/>
      <c r="H113" s="187"/>
      <c r="I113" s="187"/>
      <c r="J113" s="188">
        <f>J288</f>
        <v>0</v>
      </c>
      <c r="K113" s="185"/>
      <c r="L113" s="18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65"/>
      <c r="C115" s="66"/>
      <c r="D115" s="66"/>
      <c r="E115" s="66"/>
      <c r="F115" s="66"/>
      <c r="G115" s="66"/>
      <c r="H115" s="66"/>
      <c r="I115" s="66"/>
      <c r="J115" s="66"/>
      <c r="K115" s="66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9" s="2" customFormat="1" ht="6.96" customHeight="1">
      <c r="A119" s="37"/>
      <c r="B119" s="67"/>
      <c r="C119" s="68"/>
      <c r="D119" s="68"/>
      <c r="E119" s="68"/>
      <c r="F119" s="68"/>
      <c r="G119" s="68"/>
      <c r="H119" s="68"/>
      <c r="I119" s="68"/>
      <c r="J119" s="68"/>
      <c r="K119" s="68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24.96" customHeight="1">
      <c r="A120" s="37"/>
      <c r="B120" s="38"/>
      <c r="C120" s="22" t="s">
        <v>119</v>
      </c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16</v>
      </c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26.25" customHeight="1">
      <c r="A123" s="37"/>
      <c r="B123" s="38"/>
      <c r="C123" s="39"/>
      <c r="D123" s="39"/>
      <c r="E123" s="173" t="str">
        <f>E7</f>
        <v>Modernizace stravovacího provozu, MN Dvůr Králové nad Labem - Neuznatelné náklady</v>
      </c>
      <c r="F123" s="31"/>
      <c r="G123" s="31"/>
      <c r="H123" s="31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31" t="s">
        <v>110</v>
      </c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6.5" customHeight="1">
      <c r="A125" s="37"/>
      <c r="B125" s="38"/>
      <c r="C125" s="39"/>
      <c r="D125" s="39"/>
      <c r="E125" s="75" t="str">
        <f>E9</f>
        <v>EL-NEUZ - Elektroinstalace -neuznatelné náklady</v>
      </c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2" customHeight="1">
      <c r="A127" s="37"/>
      <c r="B127" s="38"/>
      <c r="C127" s="31" t="s">
        <v>20</v>
      </c>
      <c r="D127" s="39"/>
      <c r="E127" s="39"/>
      <c r="F127" s="26" t="str">
        <f>F12</f>
        <v xml:space="preserve"> </v>
      </c>
      <c r="G127" s="39"/>
      <c r="H127" s="39"/>
      <c r="I127" s="31" t="s">
        <v>22</v>
      </c>
      <c r="J127" s="78" t="str">
        <f>IF(J12="","",J12)</f>
        <v>12. 2. 2024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6.96" customHeight="1">
      <c r="A128" s="37"/>
      <c r="B128" s="38"/>
      <c r="C128" s="39"/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5.15" customHeight="1">
      <c r="A129" s="37"/>
      <c r="B129" s="38"/>
      <c r="C129" s="31" t="s">
        <v>24</v>
      </c>
      <c r="D129" s="39"/>
      <c r="E129" s="39"/>
      <c r="F129" s="26" t="str">
        <f>E15</f>
        <v xml:space="preserve"> </v>
      </c>
      <c r="G129" s="39"/>
      <c r="H129" s="39"/>
      <c r="I129" s="31" t="s">
        <v>29</v>
      </c>
      <c r="J129" s="35" t="str">
        <f>E21</f>
        <v>MP technik s.r.o.</v>
      </c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5.15" customHeight="1">
      <c r="A130" s="37"/>
      <c r="B130" s="38"/>
      <c r="C130" s="31" t="s">
        <v>27</v>
      </c>
      <c r="D130" s="39"/>
      <c r="E130" s="39"/>
      <c r="F130" s="26" t="str">
        <f>IF(E18="","",E18)</f>
        <v>Vyplň údaj</v>
      </c>
      <c r="G130" s="39"/>
      <c r="H130" s="39"/>
      <c r="I130" s="31" t="s">
        <v>32</v>
      </c>
      <c r="J130" s="35" t="str">
        <f>E24</f>
        <v>MP technik s.r.o.</v>
      </c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0.32" customHeight="1">
      <c r="A131" s="37"/>
      <c r="B131" s="38"/>
      <c r="C131" s="39"/>
      <c r="D131" s="39"/>
      <c r="E131" s="39"/>
      <c r="F131" s="39"/>
      <c r="G131" s="39"/>
      <c r="H131" s="39"/>
      <c r="I131" s="39"/>
      <c r="J131" s="39"/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11" customFormat="1" ht="29.28" customHeight="1">
      <c r="A132" s="190"/>
      <c r="B132" s="191"/>
      <c r="C132" s="192" t="s">
        <v>120</v>
      </c>
      <c r="D132" s="193" t="s">
        <v>59</v>
      </c>
      <c r="E132" s="193" t="s">
        <v>55</v>
      </c>
      <c r="F132" s="193" t="s">
        <v>56</v>
      </c>
      <c r="G132" s="193" t="s">
        <v>121</v>
      </c>
      <c r="H132" s="193" t="s">
        <v>122</v>
      </c>
      <c r="I132" s="193" t="s">
        <v>123</v>
      </c>
      <c r="J132" s="194" t="s">
        <v>114</v>
      </c>
      <c r="K132" s="195" t="s">
        <v>124</v>
      </c>
      <c r="L132" s="196"/>
      <c r="M132" s="99" t="s">
        <v>1</v>
      </c>
      <c r="N132" s="100" t="s">
        <v>38</v>
      </c>
      <c r="O132" s="100" t="s">
        <v>125</v>
      </c>
      <c r="P132" s="100" t="s">
        <v>126</v>
      </c>
      <c r="Q132" s="100" t="s">
        <v>127</v>
      </c>
      <c r="R132" s="100" t="s">
        <v>128</v>
      </c>
      <c r="S132" s="100" t="s">
        <v>129</v>
      </c>
      <c r="T132" s="101" t="s">
        <v>130</v>
      </c>
      <c r="U132" s="190"/>
      <c r="V132" s="190"/>
      <c r="W132" s="190"/>
      <c r="X132" s="190"/>
      <c r="Y132" s="190"/>
      <c r="Z132" s="190"/>
      <c r="AA132" s="190"/>
      <c r="AB132" s="190"/>
      <c r="AC132" s="190"/>
      <c r="AD132" s="190"/>
      <c r="AE132" s="190"/>
    </row>
    <row r="133" s="2" customFormat="1" ht="22.8" customHeight="1">
      <c r="A133" s="37"/>
      <c r="B133" s="38"/>
      <c r="C133" s="106" t="s">
        <v>131</v>
      </c>
      <c r="D133" s="39"/>
      <c r="E133" s="39"/>
      <c r="F133" s="39"/>
      <c r="G133" s="39"/>
      <c r="H133" s="39"/>
      <c r="I133" s="39"/>
      <c r="J133" s="197">
        <f>BK133</f>
        <v>0</v>
      </c>
      <c r="K133" s="39"/>
      <c r="L133" s="43"/>
      <c r="M133" s="102"/>
      <c r="N133" s="198"/>
      <c r="O133" s="103"/>
      <c r="P133" s="199">
        <f>P134+P264+P286</f>
        <v>0</v>
      </c>
      <c r="Q133" s="103"/>
      <c r="R133" s="199">
        <f>R134+R264+R286</f>
        <v>0</v>
      </c>
      <c r="S133" s="103"/>
      <c r="T133" s="200">
        <f>T134+T264+T286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73</v>
      </c>
      <c r="AU133" s="16" t="s">
        <v>116</v>
      </c>
      <c r="BK133" s="201">
        <f>BK134+BK264+BK286</f>
        <v>0</v>
      </c>
    </row>
    <row r="134" s="12" customFormat="1" ht="25.92" customHeight="1">
      <c r="A134" s="12"/>
      <c r="B134" s="202"/>
      <c r="C134" s="203"/>
      <c r="D134" s="204" t="s">
        <v>73</v>
      </c>
      <c r="E134" s="205" t="s">
        <v>146</v>
      </c>
      <c r="F134" s="205" t="s">
        <v>1984</v>
      </c>
      <c r="G134" s="203"/>
      <c r="H134" s="203"/>
      <c r="I134" s="206"/>
      <c r="J134" s="207">
        <f>BK134</f>
        <v>0</v>
      </c>
      <c r="K134" s="203"/>
      <c r="L134" s="208"/>
      <c r="M134" s="209"/>
      <c r="N134" s="210"/>
      <c r="O134" s="210"/>
      <c r="P134" s="211">
        <f>P135+P150+P173+P205+P223+P229+P233+P248+P252</f>
        <v>0</v>
      </c>
      <c r="Q134" s="210"/>
      <c r="R134" s="211">
        <f>R135+R150+R173+R205+R223+R229+R233+R248+R252</f>
        <v>0</v>
      </c>
      <c r="S134" s="210"/>
      <c r="T134" s="212">
        <f>T135+T150+T173+T205+T223+T229+T233+T248+T252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82</v>
      </c>
      <c r="AT134" s="214" t="s">
        <v>73</v>
      </c>
      <c r="AU134" s="214" t="s">
        <v>74</v>
      </c>
      <c r="AY134" s="213" t="s">
        <v>133</v>
      </c>
      <c r="BK134" s="215">
        <f>BK135+BK150+BK173+BK205+BK223+BK229+BK233+BK248+BK252</f>
        <v>0</v>
      </c>
    </row>
    <row r="135" s="12" customFormat="1" ht="22.8" customHeight="1">
      <c r="A135" s="12"/>
      <c r="B135" s="202"/>
      <c r="C135" s="203"/>
      <c r="D135" s="204" t="s">
        <v>73</v>
      </c>
      <c r="E135" s="216" t="s">
        <v>162</v>
      </c>
      <c r="F135" s="216" t="s">
        <v>1985</v>
      </c>
      <c r="G135" s="203"/>
      <c r="H135" s="203"/>
      <c r="I135" s="206"/>
      <c r="J135" s="217">
        <f>BK135</f>
        <v>0</v>
      </c>
      <c r="K135" s="203"/>
      <c r="L135" s="208"/>
      <c r="M135" s="209"/>
      <c r="N135" s="210"/>
      <c r="O135" s="210"/>
      <c r="P135" s="211">
        <f>SUM(P136:P149)</f>
        <v>0</v>
      </c>
      <c r="Q135" s="210"/>
      <c r="R135" s="211">
        <f>SUM(R136:R149)</f>
        <v>0</v>
      </c>
      <c r="S135" s="210"/>
      <c r="T135" s="212">
        <f>SUM(T136:T149)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3" t="s">
        <v>82</v>
      </c>
      <c r="AT135" s="214" t="s">
        <v>73</v>
      </c>
      <c r="AU135" s="214" t="s">
        <v>82</v>
      </c>
      <c r="AY135" s="213" t="s">
        <v>133</v>
      </c>
      <c r="BK135" s="215">
        <f>SUM(BK136:BK149)</f>
        <v>0</v>
      </c>
    </row>
    <row r="136" s="2" customFormat="1" ht="16.5" customHeight="1">
      <c r="A136" s="37"/>
      <c r="B136" s="38"/>
      <c r="C136" s="218" t="s">
        <v>74</v>
      </c>
      <c r="D136" s="218" t="s">
        <v>135</v>
      </c>
      <c r="E136" s="219" t="s">
        <v>1986</v>
      </c>
      <c r="F136" s="220" t="s">
        <v>1987</v>
      </c>
      <c r="G136" s="221" t="s">
        <v>166</v>
      </c>
      <c r="H136" s="222">
        <v>26</v>
      </c>
      <c r="I136" s="223"/>
      <c r="J136" s="224">
        <f>ROUND(I136*H136,2)</f>
        <v>0</v>
      </c>
      <c r="K136" s="225"/>
      <c r="L136" s="43"/>
      <c r="M136" s="233" t="s">
        <v>1</v>
      </c>
      <c r="N136" s="234" t="s">
        <v>39</v>
      </c>
      <c r="O136" s="90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1" t="s">
        <v>139</v>
      </c>
      <c r="AT136" s="231" t="s">
        <v>135</v>
      </c>
      <c r="AU136" s="231" t="s">
        <v>84</v>
      </c>
      <c r="AY136" s="16" t="s">
        <v>133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6" t="s">
        <v>82</v>
      </c>
      <c r="BK136" s="232">
        <f>ROUND(I136*H136,2)</f>
        <v>0</v>
      </c>
      <c r="BL136" s="16" t="s">
        <v>139</v>
      </c>
      <c r="BM136" s="231" t="s">
        <v>84</v>
      </c>
    </row>
    <row r="137" s="2" customFormat="1" ht="16.5" customHeight="1">
      <c r="A137" s="37"/>
      <c r="B137" s="38"/>
      <c r="C137" s="218" t="s">
        <v>74</v>
      </c>
      <c r="D137" s="218" t="s">
        <v>135</v>
      </c>
      <c r="E137" s="219" t="s">
        <v>1988</v>
      </c>
      <c r="F137" s="220" t="s">
        <v>1989</v>
      </c>
      <c r="G137" s="221" t="s">
        <v>166</v>
      </c>
      <c r="H137" s="222">
        <v>20</v>
      </c>
      <c r="I137" s="223"/>
      <c r="J137" s="224">
        <f>ROUND(I137*H137,2)</f>
        <v>0</v>
      </c>
      <c r="K137" s="225"/>
      <c r="L137" s="43"/>
      <c r="M137" s="233" t="s">
        <v>1</v>
      </c>
      <c r="N137" s="234" t="s">
        <v>39</v>
      </c>
      <c r="O137" s="90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1" t="s">
        <v>139</v>
      </c>
      <c r="AT137" s="231" t="s">
        <v>135</v>
      </c>
      <c r="AU137" s="231" t="s">
        <v>84</v>
      </c>
      <c r="AY137" s="16" t="s">
        <v>133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6" t="s">
        <v>82</v>
      </c>
      <c r="BK137" s="232">
        <f>ROUND(I137*H137,2)</f>
        <v>0</v>
      </c>
      <c r="BL137" s="16" t="s">
        <v>139</v>
      </c>
      <c r="BM137" s="231" t="s">
        <v>139</v>
      </c>
    </row>
    <row r="138" s="2" customFormat="1" ht="16.5" customHeight="1">
      <c r="A138" s="37"/>
      <c r="B138" s="38"/>
      <c r="C138" s="218" t="s">
        <v>74</v>
      </c>
      <c r="D138" s="218" t="s">
        <v>135</v>
      </c>
      <c r="E138" s="219" t="s">
        <v>1990</v>
      </c>
      <c r="F138" s="220" t="s">
        <v>1991</v>
      </c>
      <c r="G138" s="221" t="s">
        <v>166</v>
      </c>
      <c r="H138" s="222">
        <v>30</v>
      </c>
      <c r="I138" s="223"/>
      <c r="J138" s="224">
        <f>ROUND(I138*H138,2)</f>
        <v>0</v>
      </c>
      <c r="K138" s="225"/>
      <c r="L138" s="43"/>
      <c r="M138" s="233" t="s">
        <v>1</v>
      </c>
      <c r="N138" s="234" t="s">
        <v>39</v>
      </c>
      <c r="O138" s="90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1" t="s">
        <v>139</v>
      </c>
      <c r="AT138" s="231" t="s">
        <v>135</v>
      </c>
      <c r="AU138" s="231" t="s">
        <v>84</v>
      </c>
      <c r="AY138" s="16" t="s">
        <v>133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6" t="s">
        <v>82</v>
      </c>
      <c r="BK138" s="232">
        <f>ROUND(I138*H138,2)</f>
        <v>0</v>
      </c>
      <c r="BL138" s="16" t="s">
        <v>139</v>
      </c>
      <c r="BM138" s="231" t="s">
        <v>155</v>
      </c>
    </row>
    <row r="139" s="2" customFormat="1" ht="16.5" customHeight="1">
      <c r="A139" s="37"/>
      <c r="B139" s="38"/>
      <c r="C139" s="218" t="s">
        <v>74</v>
      </c>
      <c r="D139" s="218" t="s">
        <v>135</v>
      </c>
      <c r="E139" s="219" t="s">
        <v>1992</v>
      </c>
      <c r="F139" s="220" t="s">
        <v>1993</v>
      </c>
      <c r="G139" s="221" t="s">
        <v>166</v>
      </c>
      <c r="H139" s="222">
        <v>16</v>
      </c>
      <c r="I139" s="223"/>
      <c r="J139" s="224">
        <f>ROUND(I139*H139,2)</f>
        <v>0</v>
      </c>
      <c r="K139" s="225"/>
      <c r="L139" s="43"/>
      <c r="M139" s="233" t="s">
        <v>1</v>
      </c>
      <c r="N139" s="234" t="s">
        <v>39</v>
      </c>
      <c r="O139" s="90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1" t="s">
        <v>139</v>
      </c>
      <c r="AT139" s="231" t="s">
        <v>135</v>
      </c>
      <c r="AU139" s="231" t="s">
        <v>84</v>
      </c>
      <c r="AY139" s="16" t="s">
        <v>133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6" t="s">
        <v>82</v>
      </c>
      <c r="BK139" s="232">
        <f>ROUND(I139*H139,2)</f>
        <v>0</v>
      </c>
      <c r="BL139" s="16" t="s">
        <v>139</v>
      </c>
      <c r="BM139" s="231" t="s">
        <v>158</v>
      </c>
    </row>
    <row r="140" s="2" customFormat="1" ht="16.5" customHeight="1">
      <c r="A140" s="37"/>
      <c r="B140" s="38"/>
      <c r="C140" s="218" t="s">
        <v>74</v>
      </c>
      <c r="D140" s="218" t="s">
        <v>135</v>
      </c>
      <c r="E140" s="219" t="s">
        <v>1994</v>
      </c>
      <c r="F140" s="220" t="s">
        <v>1995</v>
      </c>
      <c r="G140" s="221" t="s">
        <v>166</v>
      </c>
      <c r="H140" s="222">
        <v>1</v>
      </c>
      <c r="I140" s="223"/>
      <c r="J140" s="224">
        <f>ROUND(I140*H140,2)</f>
        <v>0</v>
      </c>
      <c r="K140" s="225"/>
      <c r="L140" s="43"/>
      <c r="M140" s="233" t="s">
        <v>1</v>
      </c>
      <c r="N140" s="234" t="s">
        <v>39</v>
      </c>
      <c r="O140" s="90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1" t="s">
        <v>139</v>
      </c>
      <c r="AT140" s="231" t="s">
        <v>135</v>
      </c>
      <c r="AU140" s="231" t="s">
        <v>84</v>
      </c>
      <c r="AY140" s="16" t="s">
        <v>133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6" t="s">
        <v>82</v>
      </c>
      <c r="BK140" s="232">
        <f>ROUND(I140*H140,2)</f>
        <v>0</v>
      </c>
      <c r="BL140" s="16" t="s">
        <v>139</v>
      </c>
      <c r="BM140" s="231" t="s">
        <v>161</v>
      </c>
    </row>
    <row r="141" s="2" customFormat="1" ht="16.5" customHeight="1">
      <c r="A141" s="37"/>
      <c r="B141" s="38"/>
      <c r="C141" s="218" t="s">
        <v>74</v>
      </c>
      <c r="D141" s="218" t="s">
        <v>135</v>
      </c>
      <c r="E141" s="219" t="s">
        <v>1996</v>
      </c>
      <c r="F141" s="220" t="s">
        <v>1997</v>
      </c>
      <c r="G141" s="221" t="s">
        <v>166</v>
      </c>
      <c r="H141" s="222">
        <v>1</v>
      </c>
      <c r="I141" s="223"/>
      <c r="J141" s="224">
        <f>ROUND(I141*H141,2)</f>
        <v>0</v>
      </c>
      <c r="K141" s="225"/>
      <c r="L141" s="43"/>
      <c r="M141" s="233" t="s">
        <v>1</v>
      </c>
      <c r="N141" s="234" t="s">
        <v>39</v>
      </c>
      <c r="O141" s="90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1" t="s">
        <v>139</v>
      </c>
      <c r="AT141" s="231" t="s">
        <v>135</v>
      </c>
      <c r="AU141" s="231" t="s">
        <v>84</v>
      </c>
      <c r="AY141" s="16" t="s">
        <v>133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6" t="s">
        <v>82</v>
      </c>
      <c r="BK141" s="232">
        <f>ROUND(I141*H141,2)</f>
        <v>0</v>
      </c>
      <c r="BL141" s="16" t="s">
        <v>139</v>
      </c>
      <c r="BM141" s="231" t="s">
        <v>8</v>
      </c>
    </row>
    <row r="142" s="2" customFormat="1" ht="16.5" customHeight="1">
      <c r="A142" s="37"/>
      <c r="B142" s="38"/>
      <c r="C142" s="218" t="s">
        <v>74</v>
      </c>
      <c r="D142" s="218" t="s">
        <v>135</v>
      </c>
      <c r="E142" s="219" t="s">
        <v>1998</v>
      </c>
      <c r="F142" s="220" t="s">
        <v>1999</v>
      </c>
      <c r="G142" s="221" t="s">
        <v>166</v>
      </c>
      <c r="H142" s="222">
        <v>130</v>
      </c>
      <c r="I142" s="223"/>
      <c r="J142" s="224">
        <f>ROUND(I142*H142,2)</f>
        <v>0</v>
      </c>
      <c r="K142" s="225"/>
      <c r="L142" s="43"/>
      <c r="M142" s="233" t="s">
        <v>1</v>
      </c>
      <c r="N142" s="234" t="s">
        <v>39</v>
      </c>
      <c r="O142" s="90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1" t="s">
        <v>139</v>
      </c>
      <c r="AT142" s="231" t="s">
        <v>135</v>
      </c>
      <c r="AU142" s="231" t="s">
        <v>84</v>
      </c>
      <c r="AY142" s="16" t="s">
        <v>133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6" t="s">
        <v>82</v>
      </c>
      <c r="BK142" s="232">
        <f>ROUND(I142*H142,2)</f>
        <v>0</v>
      </c>
      <c r="BL142" s="16" t="s">
        <v>139</v>
      </c>
      <c r="BM142" s="231" t="s">
        <v>169</v>
      </c>
    </row>
    <row r="143" s="2" customFormat="1" ht="16.5" customHeight="1">
      <c r="A143" s="37"/>
      <c r="B143" s="38"/>
      <c r="C143" s="218" t="s">
        <v>74</v>
      </c>
      <c r="D143" s="218" t="s">
        <v>135</v>
      </c>
      <c r="E143" s="219" t="s">
        <v>2000</v>
      </c>
      <c r="F143" s="220" t="s">
        <v>2001</v>
      </c>
      <c r="G143" s="221" t="s">
        <v>166</v>
      </c>
      <c r="H143" s="222">
        <v>10</v>
      </c>
      <c r="I143" s="223"/>
      <c r="J143" s="224">
        <f>ROUND(I143*H143,2)</f>
        <v>0</v>
      </c>
      <c r="K143" s="225"/>
      <c r="L143" s="43"/>
      <c r="M143" s="233" t="s">
        <v>1</v>
      </c>
      <c r="N143" s="234" t="s">
        <v>39</v>
      </c>
      <c r="O143" s="90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1" t="s">
        <v>139</v>
      </c>
      <c r="AT143" s="231" t="s">
        <v>135</v>
      </c>
      <c r="AU143" s="231" t="s">
        <v>84</v>
      </c>
      <c r="AY143" s="16" t="s">
        <v>133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6" t="s">
        <v>82</v>
      </c>
      <c r="BK143" s="232">
        <f>ROUND(I143*H143,2)</f>
        <v>0</v>
      </c>
      <c r="BL143" s="16" t="s">
        <v>139</v>
      </c>
      <c r="BM143" s="231" t="s">
        <v>172</v>
      </c>
    </row>
    <row r="144" s="2" customFormat="1" ht="16.5" customHeight="1">
      <c r="A144" s="37"/>
      <c r="B144" s="38"/>
      <c r="C144" s="218" t="s">
        <v>74</v>
      </c>
      <c r="D144" s="218" t="s">
        <v>135</v>
      </c>
      <c r="E144" s="219" t="s">
        <v>2002</v>
      </c>
      <c r="F144" s="220" t="s">
        <v>1997</v>
      </c>
      <c r="G144" s="221" t="s">
        <v>166</v>
      </c>
      <c r="H144" s="222">
        <v>1</v>
      </c>
      <c r="I144" s="223"/>
      <c r="J144" s="224">
        <f>ROUND(I144*H144,2)</f>
        <v>0</v>
      </c>
      <c r="K144" s="225"/>
      <c r="L144" s="43"/>
      <c r="M144" s="233" t="s">
        <v>1</v>
      </c>
      <c r="N144" s="234" t="s">
        <v>39</v>
      </c>
      <c r="O144" s="90"/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1" t="s">
        <v>139</v>
      </c>
      <c r="AT144" s="231" t="s">
        <v>135</v>
      </c>
      <c r="AU144" s="231" t="s">
        <v>84</v>
      </c>
      <c r="AY144" s="16" t="s">
        <v>133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6" t="s">
        <v>82</v>
      </c>
      <c r="BK144" s="232">
        <f>ROUND(I144*H144,2)</f>
        <v>0</v>
      </c>
      <c r="BL144" s="16" t="s">
        <v>139</v>
      </c>
      <c r="BM144" s="231" t="s">
        <v>177</v>
      </c>
    </row>
    <row r="145" s="2" customFormat="1" ht="16.5" customHeight="1">
      <c r="A145" s="37"/>
      <c r="B145" s="38"/>
      <c r="C145" s="218" t="s">
        <v>74</v>
      </c>
      <c r="D145" s="218" t="s">
        <v>135</v>
      </c>
      <c r="E145" s="219" t="s">
        <v>2003</v>
      </c>
      <c r="F145" s="220" t="s">
        <v>2004</v>
      </c>
      <c r="G145" s="221" t="s">
        <v>166</v>
      </c>
      <c r="H145" s="222">
        <v>6</v>
      </c>
      <c r="I145" s="223"/>
      <c r="J145" s="224">
        <f>ROUND(I145*H145,2)</f>
        <v>0</v>
      </c>
      <c r="K145" s="225"/>
      <c r="L145" s="43"/>
      <c r="M145" s="233" t="s">
        <v>1</v>
      </c>
      <c r="N145" s="234" t="s">
        <v>39</v>
      </c>
      <c r="O145" s="90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1" t="s">
        <v>139</v>
      </c>
      <c r="AT145" s="231" t="s">
        <v>135</v>
      </c>
      <c r="AU145" s="231" t="s">
        <v>84</v>
      </c>
      <c r="AY145" s="16" t="s">
        <v>133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6" t="s">
        <v>82</v>
      </c>
      <c r="BK145" s="232">
        <f>ROUND(I145*H145,2)</f>
        <v>0</v>
      </c>
      <c r="BL145" s="16" t="s">
        <v>139</v>
      </c>
      <c r="BM145" s="231" t="s">
        <v>180</v>
      </c>
    </row>
    <row r="146" s="2" customFormat="1" ht="21.75" customHeight="1">
      <c r="A146" s="37"/>
      <c r="B146" s="38"/>
      <c r="C146" s="218" t="s">
        <v>74</v>
      </c>
      <c r="D146" s="218" t="s">
        <v>135</v>
      </c>
      <c r="E146" s="219" t="s">
        <v>2005</v>
      </c>
      <c r="F146" s="220" t="s">
        <v>2006</v>
      </c>
      <c r="G146" s="221" t="s">
        <v>166</v>
      </c>
      <c r="H146" s="222">
        <v>2</v>
      </c>
      <c r="I146" s="223"/>
      <c r="J146" s="224">
        <f>ROUND(I146*H146,2)</f>
        <v>0</v>
      </c>
      <c r="K146" s="225"/>
      <c r="L146" s="43"/>
      <c r="M146" s="233" t="s">
        <v>1</v>
      </c>
      <c r="N146" s="234" t="s">
        <v>39</v>
      </c>
      <c r="O146" s="90"/>
      <c r="P146" s="235">
        <f>O146*H146</f>
        <v>0</v>
      </c>
      <c r="Q146" s="235">
        <v>0</v>
      </c>
      <c r="R146" s="235">
        <f>Q146*H146</f>
        <v>0</v>
      </c>
      <c r="S146" s="235">
        <v>0</v>
      </c>
      <c r="T146" s="236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1" t="s">
        <v>139</v>
      </c>
      <c r="AT146" s="231" t="s">
        <v>135</v>
      </c>
      <c r="AU146" s="231" t="s">
        <v>84</v>
      </c>
      <c r="AY146" s="16" t="s">
        <v>133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6" t="s">
        <v>82</v>
      </c>
      <c r="BK146" s="232">
        <f>ROUND(I146*H146,2)</f>
        <v>0</v>
      </c>
      <c r="BL146" s="16" t="s">
        <v>139</v>
      </c>
      <c r="BM146" s="231" t="s">
        <v>184</v>
      </c>
    </row>
    <row r="147" s="2" customFormat="1" ht="16.5" customHeight="1">
      <c r="A147" s="37"/>
      <c r="B147" s="38"/>
      <c r="C147" s="218" t="s">
        <v>74</v>
      </c>
      <c r="D147" s="218" t="s">
        <v>135</v>
      </c>
      <c r="E147" s="219" t="s">
        <v>2007</v>
      </c>
      <c r="F147" s="220" t="s">
        <v>2008</v>
      </c>
      <c r="G147" s="221" t="s">
        <v>166</v>
      </c>
      <c r="H147" s="222">
        <v>2</v>
      </c>
      <c r="I147" s="223"/>
      <c r="J147" s="224">
        <f>ROUND(I147*H147,2)</f>
        <v>0</v>
      </c>
      <c r="K147" s="225"/>
      <c r="L147" s="43"/>
      <c r="M147" s="233" t="s">
        <v>1</v>
      </c>
      <c r="N147" s="234" t="s">
        <v>39</v>
      </c>
      <c r="O147" s="90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1" t="s">
        <v>139</v>
      </c>
      <c r="AT147" s="231" t="s">
        <v>135</v>
      </c>
      <c r="AU147" s="231" t="s">
        <v>84</v>
      </c>
      <c r="AY147" s="16" t="s">
        <v>133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6" t="s">
        <v>82</v>
      </c>
      <c r="BK147" s="232">
        <f>ROUND(I147*H147,2)</f>
        <v>0</v>
      </c>
      <c r="BL147" s="16" t="s">
        <v>139</v>
      </c>
      <c r="BM147" s="231" t="s">
        <v>187</v>
      </c>
    </row>
    <row r="148" s="2" customFormat="1" ht="16.5" customHeight="1">
      <c r="A148" s="37"/>
      <c r="B148" s="38"/>
      <c r="C148" s="218" t="s">
        <v>74</v>
      </c>
      <c r="D148" s="218" t="s">
        <v>135</v>
      </c>
      <c r="E148" s="219" t="s">
        <v>2009</v>
      </c>
      <c r="F148" s="220" t="s">
        <v>2010</v>
      </c>
      <c r="G148" s="221" t="s">
        <v>166</v>
      </c>
      <c r="H148" s="222">
        <v>26</v>
      </c>
      <c r="I148" s="223"/>
      <c r="J148" s="224">
        <f>ROUND(I148*H148,2)</f>
        <v>0</v>
      </c>
      <c r="K148" s="225"/>
      <c r="L148" s="43"/>
      <c r="M148" s="233" t="s">
        <v>1</v>
      </c>
      <c r="N148" s="234" t="s">
        <v>39</v>
      </c>
      <c r="O148" s="90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1" t="s">
        <v>139</v>
      </c>
      <c r="AT148" s="231" t="s">
        <v>135</v>
      </c>
      <c r="AU148" s="231" t="s">
        <v>84</v>
      </c>
      <c r="AY148" s="16" t="s">
        <v>133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6" t="s">
        <v>82</v>
      </c>
      <c r="BK148" s="232">
        <f>ROUND(I148*H148,2)</f>
        <v>0</v>
      </c>
      <c r="BL148" s="16" t="s">
        <v>139</v>
      </c>
      <c r="BM148" s="231" t="s">
        <v>190</v>
      </c>
    </row>
    <row r="149" s="2" customFormat="1" ht="16.5" customHeight="1">
      <c r="A149" s="37"/>
      <c r="B149" s="38"/>
      <c r="C149" s="218" t="s">
        <v>74</v>
      </c>
      <c r="D149" s="218" t="s">
        <v>135</v>
      </c>
      <c r="E149" s="219" t="s">
        <v>2011</v>
      </c>
      <c r="F149" s="220" t="s">
        <v>2012</v>
      </c>
      <c r="G149" s="221" t="s">
        <v>166</v>
      </c>
      <c r="H149" s="222">
        <v>208</v>
      </c>
      <c r="I149" s="223"/>
      <c r="J149" s="224">
        <f>ROUND(I149*H149,2)</f>
        <v>0</v>
      </c>
      <c r="K149" s="225"/>
      <c r="L149" s="43"/>
      <c r="M149" s="233" t="s">
        <v>1</v>
      </c>
      <c r="N149" s="234" t="s">
        <v>39</v>
      </c>
      <c r="O149" s="90"/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6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1" t="s">
        <v>139</v>
      </c>
      <c r="AT149" s="231" t="s">
        <v>135</v>
      </c>
      <c r="AU149" s="231" t="s">
        <v>84</v>
      </c>
      <c r="AY149" s="16" t="s">
        <v>133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6" t="s">
        <v>82</v>
      </c>
      <c r="BK149" s="232">
        <f>ROUND(I149*H149,2)</f>
        <v>0</v>
      </c>
      <c r="BL149" s="16" t="s">
        <v>139</v>
      </c>
      <c r="BM149" s="231" t="s">
        <v>193</v>
      </c>
    </row>
    <row r="150" s="12" customFormat="1" ht="22.8" customHeight="1">
      <c r="A150" s="12"/>
      <c r="B150" s="202"/>
      <c r="C150" s="203"/>
      <c r="D150" s="204" t="s">
        <v>73</v>
      </c>
      <c r="E150" s="216" t="s">
        <v>173</v>
      </c>
      <c r="F150" s="216" t="s">
        <v>2013</v>
      </c>
      <c r="G150" s="203"/>
      <c r="H150" s="203"/>
      <c r="I150" s="206"/>
      <c r="J150" s="217">
        <f>BK150</f>
        <v>0</v>
      </c>
      <c r="K150" s="203"/>
      <c r="L150" s="208"/>
      <c r="M150" s="209"/>
      <c r="N150" s="210"/>
      <c r="O150" s="210"/>
      <c r="P150" s="211">
        <f>SUM(P151:P172)</f>
        <v>0</v>
      </c>
      <c r="Q150" s="210"/>
      <c r="R150" s="211">
        <f>SUM(R151:R172)</f>
        <v>0</v>
      </c>
      <c r="S150" s="210"/>
      <c r="T150" s="212">
        <f>SUM(T151:T172)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3" t="s">
        <v>82</v>
      </c>
      <c r="AT150" s="214" t="s">
        <v>73</v>
      </c>
      <c r="AU150" s="214" t="s">
        <v>82</v>
      </c>
      <c r="AY150" s="213" t="s">
        <v>133</v>
      </c>
      <c r="BK150" s="215">
        <f>SUM(BK151:BK172)</f>
        <v>0</v>
      </c>
    </row>
    <row r="151" s="2" customFormat="1" ht="16.5" customHeight="1">
      <c r="A151" s="37"/>
      <c r="B151" s="38"/>
      <c r="C151" s="218" t="s">
        <v>74</v>
      </c>
      <c r="D151" s="218" t="s">
        <v>135</v>
      </c>
      <c r="E151" s="219" t="s">
        <v>2014</v>
      </c>
      <c r="F151" s="220" t="s">
        <v>2015</v>
      </c>
      <c r="G151" s="221" t="s">
        <v>150</v>
      </c>
      <c r="H151" s="222">
        <v>1000</v>
      </c>
      <c r="I151" s="223"/>
      <c r="J151" s="224">
        <f>ROUND(I151*H151,2)</f>
        <v>0</v>
      </c>
      <c r="K151" s="225"/>
      <c r="L151" s="43"/>
      <c r="M151" s="233" t="s">
        <v>1</v>
      </c>
      <c r="N151" s="234" t="s">
        <v>39</v>
      </c>
      <c r="O151" s="90"/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6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1" t="s">
        <v>139</v>
      </c>
      <c r="AT151" s="231" t="s">
        <v>135</v>
      </c>
      <c r="AU151" s="231" t="s">
        <v>84</v>
      </c>
      <c r="AY151" s="16" t="s">
        <v>133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6" t="s">
        <v>82</v>
      </c>
      <c r="BK151" s="232">
        <f>ROUND(I151*H151,2)</f>
        <v>0</v>
      </c>
      <c r="BL151" s="16" t="s">
        <v>139</v>
      </c>
      <c r="BM151" s="231" t="s">
        <v>196</v>
      </c>
    </row>
    <row r="152" s="2" customFormat="1" ht="16.5" customHeight="1">
      <c r="A152" s="37"/>
      <c r="B152" s="38"/>
      <c r="C152" s="218" t="s">
        <v>74</v>
      </c>
      <c r="D152" s="218" t="s">
        <v>135</v>
      </c>
      <c r="E152" s="219" t="s">
        <v>2016</v>
      </c>
      <c r="F152" s="220" t="s">
        <v>2017</v>
      </c>
      <c r="G152" s="221" t="s">
        <v>150</v>
      </c>
      <c r="H152" s="222">
        <v>1000</v>
      </c>
      <c r="I152" s="223"/>
      <c r="J152" s="224">
        <f>ROUND(I152*H152,2)</f>
        <v>0</v>
      </c>
      <c r="K152" s="225"/>
      <c r="L152" s="43"/>
      <c r="M152" s="233" t="s">
        <v>1</v>
      </c>
      <c r="N152" s="234" t="s">
        <v>39</v>
      </c>
      <c r="O152" s="90"/>
      <c r="P152" s="235">
        <f>O152*H152</f>
        <v>0</v>
      </c>
      <c r="Q152" s="235">
        <v>0</v>
      </c>
      <c r="R152" s="235">
        <f>Q152*H152</f>
        <v>0</v>
      </c>
      <c r="S152" s="235">
        <v>0</v>
      </c>
      <c r="T152" s="236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1" t="s">
        <v>139</v>
      </c>
      <c r="AT152" s="231" t="s">
        <v>135</v>
      </c>
      <c r="AU152" s="231" t="s">
        <v>84</v>
      </c>
      <c r="AY152" s="16" t="s">
        <v>133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6" t="s">
        <v>82</v>
      </c>
      <c r="BK152" s="232">
        <f>ROUND(I152*H152,2)</f>
        <v>0</v>
      </c>
      <c r="BL152" s="16" t="s">
        <v>139</v>
      </c>
      <c r="BM152" s="231" t="s">
        <v>199</v>
      </c>
    </row>
    <row r="153" s="2" customFormat="1" ht="16.5" customHeight="1">
      <c r="A153" s="37"/>
      <c r="B153" s="38"/>
      <c r="C153" s="218" t="s">
        <v>74</v>
      </c>
      <c r="D153" s="218" t="s">
        <v>135</v>
      </c>
      <c r="E153" s="219" t="s">
        <v>2018</v>
      </c>
      <c r="F153" s="220" t="s">
        <v>2019</v>
      </c>
      <c r="G153" s="221" t="s">
        <v>150</v>
      </c>
      <c r="H153" s="222">
        <v>100</v>
      </c>
      <c r="I153" s="223"/>
      <c r="J153" s="224">
        <f>ROUND(I153*H153,2)</f>
        <v>0</v>
      </c>
      <c r="K153" s="225"/>
      <c r="L153" s="43"/>
      <c r="M153" s="233" t="s">
        <v>1</v>
      </c>
      <c r="N153" s="234" t="s">
        <v>39</v>
      </c>
      <c r="O153" s="90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1" t="s">
        <v>139</v>
      </c>
      <c r="AT153" s="231" t="s">
        <v>135</v>
      </c>
      <c r="AU153" s="231" t="s">
        <v>84</v>
      </c>
      <c r="AY153" s="16" t="s">
        <v>133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6" t="s">
        <v>82</v>
      </c>
      <c r="BK153" s="232">
        <f>ROUND(I153*H153,2)</f>
        <v>0</v>
      </c>
      <c r="BL153" s="16" t="s">
        <v>139</v>
      </c>
      <c r="BM153" s="231" t="s">
        <v>249</v>
      </c>
    </row>
    <row r="154" s="2" customFormat="1" ht="16.5" customHeight="1">
      <c r="A154" s="37"/>
      <c r="B154" s="38"/>
      <c r="C154" s="218" t="s">
        <v>74</v>
      </c>
      <c r="D154" s="218" t="s">
        <v>135</v>
      </c>
      <c r="E154" s="219" t="s">
        <v>2020</v>
      </c>
      <c r="F154" s="220" t="s">
        <v>2021</v>
      </c>
      <c r="G154" s="221" t="s">
        <v>150</v>
      </c>
      <c r="H154" s="222">
        <v>20</v>
      </c>
      <c r="I154" s="223"/>
      <c r="J154" s="224">
        <f>ROUND(I154*H154,2)</f>
        <v>0</v>
      </c>
      <c r="K154" s="225"/>
      <c r="L154" s="43"/>
      <c r="M154" s="233" t="s">
        <v>1</v>
      </c>
      <c r="N154" s="234" t="s">
        <v>39</v>
      </c>
      <c r="O154" s="90"/>
      <c r="P154" s="235">
        <f>O154*H154</f>
        <v>0</v>
      </c>
      <c r="Q154" s="235">
        <v>0</v>
      </c>
      <c r="R154" s="235">
        <f>Q154*H154</f>
        <v>0</v>
      </c>
      <c r="S154" s="235">
        <v>0</v>
      </c>
      <c r="T154" s="236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1" t="s">
        <v>139</v>
      </c>
      <c r="AT154" s="231" t="s">
        <v>135</v>
      </c>
      <c r="AU154" s="231" t="s">
        <v>84</v>
      </c>
      <c r="AY154" s="16" t="s">
        <v>133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6" t="s">
        <v>82</v>
      </c>
      <c r="BK154" s="232">
        <f>ROUND(I154*H154,2)</f>
        <v>0</v>
      </c>
      <c r="BL154" s="16" t="s">
        <v>139</v>
      </c>
      <c r="BM154" s="231" t="s">
        <v>252</v>
      </c>
    </row>
    <row r="155" s="2" customFormat="1" ht="16.5" customHeight="1">
      <c r="A155" s="37"/>
      <c r="B155" s="38"/>
      <c r="C155" s="218" t="s">
        <v>74</v>
      </c>
      <c r="D155" s="218" t="s">
        <v>135</v>
      </c>
      <c r="E155" s="219" t="s">
        <v>2022</v>
      </c>
      <c r="F155" s="220" t="s">
        <v>2023</v>
      </c>
      <c r="G155" s="221" t="s">
        <v>150</v>
      </c>
      <c r="H155" s="222">
        <v>300</v>
      </c>
      <c r="I155" s="223"/>
      <c r="J155" s="224">
        <f>ROUND(I155*H155,2)</f>
        <v>0</v>
      </c>
      <c r="K155" s="225"/>
      <c r="L155" s="43"/>
      <c r="M155" s="233" t="s">
        <v>1</v>
      </c>
      <c r="N155" s="234" t="s">
        <v>39</v>
      </c>
      <c r="O155" s="90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1" t="s">
        <v>139</v>
      </c>
      <c r="AT155" s="231" t="s">
        <v>135</v>
      </c>
      <c r="AU155" s="231" t="s">
        <v>84</v>
      </c>
      <c r="AY155" s="16" t="s">
        <v>133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6" t="s">
        <v>82</v>
      </c>
      <c r="BK155" s="232">
        <f>ROUND(I155*H155,2)</f>
        <v>0</v>
      </c>
      <c r="BL155" s="16" t="s">
        <v>139</v>
      </c>
      <c r="BM155" s="231" t="s">
        <v>255</v>
      </c>
    </row>
    <row r="156" s="2" customFormat="1" ht="16.5" customHeight="1">
      <c r="A156" s="37"/>
      <c r="B156" s="38"/>
      <c r="C156" s="218" t="s">
        <v>74</v>
      </c>
      <c r="D156" s="218" t="s">
        <v>135</v>
      </c>
      <c r="E156" s="219" t="s">
        <v>2024</v>
      </c>
      <c r="F156" s="220" t="s">
        <v>2025</v>
      </c>
      <c r="G156" s="221" t="s">
        <v>150</v>
      </c>
      <c r="H156" s="222">
        <v>250</v>
      </c>
      <c r="I156" s="223"/>
      <c r="J156" s="224">
        <f>ROUND(I156*H156,2)</f>
        <v>0</v>
      </c>
      <c r="K156" s="225"/>
      <c r="L156" s="43"/>
      <c r="M156" s="233" t="s">
        <v>1</v>
      </c>
      <c r="N156" s="234" t="s">
        <v>39</v>
      </c>
      <c r="O156" s="90"/>
      <c r="P156" s="235">
        <f>O156*H156</f>
        <v>0</v>
      </c>
      <c r="Q156" s="235">
        <v>0</v>
      </c>
      <c r="R156" s="235">
        <f>Q156*H156</f>
        <v>0</v>
      </c>
      <c r="S156" s="235">
        <v>0</v>
      </c>
      <c r="T156" s="236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1" t="s">
        <v>139</v>
      </c>
      <c r="AT156" s="231" t="s">
        <v>135</v>
      </c>
      <c r="AU156" s="231" t="s">
        <v>84</v>
      </c>
      <c r="AY156" s="16" t="s">
        <v>133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6" t="s">
        <v>82</v>
      </c>
      <c r="BK156" s="232">
        <f>ROUND(I156*H156,2)</f>
        <v>0</v>
      </c>
      <c r="BL156" s="16" t="s">
        <v>139</v>
      </c>
      <c r="BM156" s="231" t="s">
        <v>258</v>
      </c>
    </row>
    <row r="157" s="2" customFormat="1" ht="16.5" customHeight="1">
      <c r="A157" s="37"/>
      <c r="B157" s="38"/>
      <c r="C157" s="218" t="s">
        <v>74</v>
      </c>
      <c r="D157" s="218" t="s">
        <v>135</v>
      </c>
      <c r="E157" s="219" t="s">
        <v>2026</v>
      </c>
      <c r="F157" s="220" t="s">
        <v>2027</v>
      </c>
      <c r="G157" s="221" t="s">
        <v>150</v>
      </c>
      <c r="H157" s="222">
        <v>30</v>
      </c>
      <c r="I157" s="223"/>
      <c r="J157" s="224">
        <f>ROUND(I157*H157,2)</f>
        <v>0</v>
      </c>
      <c r="K157" s="225"/>
      <c r="L157" s="43"/>
      <c r="M157" s="233" t="s">
        <v>1</v>
      </c>
      <c r="N157" s="234" t="s">
        <v>39</v>
      </c>
      <c r="O157" s="90"/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1" t="s">
        <v>139</v>
      </c>
      <c r="AT157" s="231" t="s">
        <v>135</v>
      </c>
      <c r="AU157" s="231" t="s">
        <v>84</v>
      </c>
      <c r="AY157" s="16" t="s">
        <v>133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6" t="s">
        <v>82</v>
      </c>
      <c r="BK157" s="232">
        <f>ROUND(I157*H157,2)</f>
        <v>0</v>
      </c>
      <c r="BL157" s="16" t="s">
        <v>139</v>
      </c>
      <c r="BM157" s="231" t="s">
        <v>261</v>
      </c>
    </row>
    <row r="158" s="2" customFormat="1" ht="16.5" customHeight="1">
      <c r="A158" s="37"/>
      <c r="B158" s="38"/>
      <c r="C158" s="218" t="s">
        <v>74</v>
      </c>
      <c r="D158" s="218" t="s">
        <v>135</v>
      </c>
      <c r="E158" s="219" t="s">
        <v>2028</v>
      </c>
      <c r="F158" s="220" t="s">
        <v>2029</v>
      </c>
      <c r="G158" s="221" t="s">
        <v>150</v>
      </c>
      <c r="H158" s="222">
        <v>30</v>
      </c>
      <c r="I158" s="223"/>
      <c r="J158" s="224">
        <f>ROUND(I158*H158,2)</f>
        <v>0</v>
      </c>
      <c r="K158" s="225"/>
      <c r="L158" s="43"/>
      <c r="M158" s="233" t="s">
        <v>1</v>
      </c>
      <c r="N158" s="234" t="s">
        <v>39</v>
      </c>
      <c r="O158" s="90"/>
      <c r="P158" s="235">
        <f>O158*H158</f>
        <v>0</v>
      </c>
      <c r="Q158" s="235">
        <v>0</v>
      </c>
      <c r="R158" s="235">
        <f>Q158*H158</f>
        <v>0</v>
      </c>
      <c r="S158" s="235">
        <v>0</v>
      </c>
      <c r="T158" s="236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1" t="s">
        <v>139</v>
      </c>
      <c r="AT158" s="231" t="s">
        <v>135</v>
      </c>
      <c r="AU158" s="231" t="s">
        <v>84</v>
      </c>
      <c r="AY158" s="16" t="s">
        <v>133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6" t="s">
        <v>82</v>
      </c>
      <c r="BK158" s="232">
        <f>ROUND(I158*H158,2)</f>
        <v>0</v>
      </c>
      <c r="BL158" s="16" t="s">
        <v>139</v>
      </c>
      <c r="BM158" s="231" t="s">
        <v>264</v>
      </c>
    </row>
    <row r="159" s="2" customFormat="1" ht="16.5" customHeight="1">
      <c r="A159" s="37"/>
      <c r="B159" s="38"/>
      <c r="C159" s="218" t="s">
        <v>74</v>
      </c>
      <c r="D159" s="218" t="s">
        <v>135</v>
      </c>
      <c r="E159" s="219" t="s">
        <v>2030</v>
      </c>
      <c r="F159" s="220" t="s">
        <v>2031</v>
      </c>
      <c r="G159" s="221" t="s">
        <v>150</v>
      </c>
      <c r="H159" s="222">
        <v>50</v>
      </c>
      <c r="I159" s="223"/>
      <c r="J159" s="224">
        <f>ROUND(I159*H159,2)</f>
        <v>0</v>
      </c>
      <c r="K159" s="225"/>
      <c r="L159" s="43"/>
      <c r="M159" s="233" t="s">
        <v>1</v>
      </c>
      <c r="N159" s="234" t="s">
        <v>39</v>
      </c>
      <c r="O159" s="90"/>
      <c r="P159" s="235">
        <f>O159*H159</f>
        <v>0</v>
      </c>
      <c r="Q159" s="235">
        <v>0</v>
      </c>
      <c r="R159" s="235">
        <f>Q159*H159</f>
        <v>0</v>
      </c>
      <c r="S159" s="235">
        <v>0</v>
      </c>
      <c r="T159" s="236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1" t="s">
        <v>139</v>
      </c>
      <c r="AT159" s="231" t="s">
        <v>135</v>
      </c>
      <c r="AU159" s="231" t="s">
        <v>84</v>
      </c>
      <c r="AY159" s="16" t="s">
        <v>133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6" t="s">
        <v>82</v>
      </c>
      <c r="BK159" s="232">
        <f>ROUND(I159*H159,2)</f>
        <v>0</v>
      </c>
      <c r="BL159" s="16" t="s">
        <v>139</v>
      </c>
      <c r="BM159" s="231" t="s">
        <v>268</v>
      </c>
    </row>
    <row r="160" s="2" customFormat="1" ht="16.5" customHeight="1">
      <c r="A160" s="37"/>
      <c r="B160" s="38"/>
      <c r="C160" s="218" t="s">
        <v>74</v>
      </c>
      <c r="D160" s="218" t="s">
        <v>135</v>
      </c>
      <c r="E160" s="219" t="s">
        <v>2032</v>
      </c>
      <c r="F160" s="220" t="s">
        <v>2033</v>
      </c>
      <c r="G160" s="221" t="s">
        <v>150</v>
      </c>
      <c r="H160" s="222">
        <v>150</v>
      </c>
      <c r="I160" s="223"/>
      <c r="J160" s="224">
        <f>ROUND(I160*H160,2)</f>
        <v>0</v>
      </c>
      <c r="K160" s="225"/>
      <c r="L160" s="43"/>
      <c r="M160" s="233" t="s">
        <v>1</v>
      </c>
      <c r="N160" s="234" t="s">
        <v>39</v>
      </c>
      <c r="O160" s="90"/>
      <c r="P160" s="235">
        <f>O160*H160</f>
        <v>0</v>
      </c>
      <c r="Q160" s="235">
        <v>0</v>
      </c>
      <c r="R160" s="235">
        <f>Q160*H160</f>
        <v>0</v>
      </c>
      <c r="S160" s="235">
        <v>0</v>
      </c>
      <c r="T160" s="236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1" t="s">
        <v>139</v>
      </c>
      <c r="AT160" s="231" t="s">
        <v>135</v>
      </c>
      <c r="AU160" s="231" t="s">
        <v>84</v>
      </c>
      <c r="AY160" s="16" t="s">
        <v>133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6" t="s">
        <v>82</v>
      </c>
      <c r="BK160" s="232">
        <f>ROUND(I160*H160,2)</f>
        <v>0</v>
      </c>
      <c r="BL160" s="16" t="s">
        <v>139</v>
      </c>
      <c r="BM160" s="231" t="s">
        <v>271</v>
      </c>
    </row>
    <row r="161" s="2" customFormat="1" ht="16.5" customHeight="1">
      <c r="A161" s="37"/>
      <c r="B161" s="38"/>
      <c r="C161" s="218" t="s">
        <v>74</v>
      </c>
      <c r="D161" s="218" t="s">
        <v>135</v>
      </c>
      <c r="E161" s="219" t="s">
        <v>2034</v>
      </c>
      <c r="F161" s="220" t="s">
        <v>2035</v>
      </c>
      <c r="G161" s="221" t="s">
        <v>150</v>
      </c>
      <c r="H161" s="222">
        <v>40</v>
      </c>
      <c r="I161" s="223"/>
      <c r="J161" s="224">
        <f>ROUND(I161*H161,2)</f>
        <v>0</v>
      </c>
      <c r="K161" s="225"/>
      <c r="L161" s="43"/>
      <c r="M161" s="233" t="s">
        <v>1</v>
      </c>
      <c r="N161" s="234" t="s">
        <v>39</v>
      </c>
      <c r="O161" s="90"/>
      <c r="P161" s="235">
        <f>O161*H161</f>
        <v>0</v>
      </c>
      <c r="Q161" s="235">
        <v>0</v>
      </c>
      <c r="R161" s="235">
        <f>Q161*H161</f>
        <v>0</v>
      </c>
      <c r="S161" s="235">
        <v>0</v>
      </c>
      <c r="T161" s="236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1" t="s">
        <v>139</v>
      </c>
      <c r="AT161" s="231" t="s">
        <v>135</v>
      </c>
      <c r="AU161" s="231" t="s">
        <v>84</v>
      </c>
      <c r="AY161" s="16" t="s">
        <v>133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6" t="s">
        <v>82</v>
      </c>
      <c r="BK161" s="232">
        <f>ROUND(I161*H161,2)</f>
        <v>0</v>
      </c>
      <c r="BL161" s="16" t="s">
        <v>139</v>
      </c>
      <c r="BM161" s="231" t="s">
        <v>274</v>
      </c>
    </row>
    <row r="162" s="2" customFormat="1" ht="16.5" customHeight="1">
      <c r="A162" s="37"/>
      <c r="B162" s="38"/>
      <c r="C162" s="218" t="s">
        <v>74</v>
      </c>
      <c r="D162" s="218" t="s">
        <v>135</v>
      </c>
      <c r="E162" s="219" t="s">
        <v>2036</v>
      </c>
      <c r="F162" s="220" t="s">
        <v>2037</v>
      </c>
      <c r="G162" s="221" t="s">
        <v>150</v>
      </c>
      <c r="H162" s="222">
        <v>70</v>
      </c>
      <c r="I162" s="223"/>
      <c r="J162" s="224">
        <f>ROUND(I162*H162,2)</f>
        <v>0</v>
      </c>
      <c r="K162" s="225"/>
      <c r="L162" s="43"/>
      <c r="M162" s="233" t="s">
        <v>1</v>
      </c>
      <c r="N162" s="234" t="s">
        <v>39</v>
      </c>
      <c r="O162" s="90"/>
      <c r="P162" s="235">
        <f>O162*H162</f>
        <v>0</v>
      </c>
      <c r="Q162" s="235">
        <v>0</v>
      </c>
      <c r="R162" s="235">
        <f>Q162*H162</f>
        <v>0</v>
      </c>
      <c r="S162" s="235">
        <v>0</v>
      </c>
      <c r="T162" s="236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1" t="s">
        <v>139</v>
      </c>
      <c r="AT162" s="231" t="s">
        <v>135</v>
      </c>
      <c r="AU162" s="231" t="s">
        <v>84</v>
      </c>
      <c r="AY162" s="16" t="s">
        <v>133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6" t="s">
        <v>82</v>
      </c>
      <c r="BK162" s="232">
        <f>ROUND(I162*H162,2)</f>
        <v>0</v>
      </c>
      <c r="BL162" s="16" t="s">
        <v>139</v>
      </c>
      <c r="BM162" s="231" t="s">
        <v>277</v>
      </c>
    </row>
    <row r="163" s="2" customFormat="1" ht="16.5" customHeight="1">
      <c r="A163" s="37"/>
      <c r="B163" s="38"/>
      <c r="C163" s="218" t="s">
        <v>74</v>
      </c>
      <c r="D163" s="218" t="s">
        <v>135</v>
      </c>
      <c r="E163" s="219" t="s">
        <v>2038</v>
      </c>
      <c r="F163" s="220" t="s">
        <v>2039</v>
      </c>
      <c r="G163" s="221" t="s">
        <v>150</v>
      </c>
      <c r="H163" s="222">
        <v>100</v>
      </c>
      <c r="I163" s="223"/>
      <c r="J163" s="224">
        <f>ROUND(I163*H163,2)</f>
        <v>0</v>
      </c>
      <c r="K163" s="225"/>
      <c r="L163" s="43"/>
      <c r="M163" s="233" t="s">
        <v>1</v>
      </c>
      <c r="N163" s="234" t="s">
        <v>39</v>
      </c>
      <c r="O163" s="90"/>
      <c r="P163" s="235">
        <f>O163*H163</f>
        <v>0</v>
      </c>
      <c r="Q163" s="235">
        <v>0</v>
      </c>
      <c r="R163" s="235">
        <f>Q163*H163</f>
        <v>0</v>
      </c>
      <c r="S163" s="235">
        <v>0</v>
      </c>
      <c r="T163" s="236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1" t="s">
        <v>139</v>
      </c>
      <c r="AT163" s="231" t="s">
        <v>135</v>
      </c>
      <c r="AU163" s="231" t="s">
        <v>84</v>
      </c>
      <c r="AY163" s="16" t="s">
        <v>133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6" t="s">
        <v>82</v>
      </c>
      <c r="BK163" s="232">
        <f>ROUND(I163*H163,2)</f>
        <v>0</v>
      </c>
      <c r="BL163" s="16" t="s">
        <v>139</v>
      </c>
      <c r="BM163" s="231" t="s">
        <v>280</v>
      </c>
    </row>
    <row r="164" s="2" customFormat="1" ht="16.5" customHeight="1">
      <c r="A164" s="37"/>
      <c r="B164" s="38"/>
      <c r="C164" s="218" t="s">
        <v>74</v>
      </c>
      <c r="D164" s="218" t="s">
        <v>135</v>
      </c>
      <c r="E164" s="219" t="s">
        <v>2040</v>
      </c>
      <c r="F164" s="220" t="s">
        <v>2041</v>
      </c>
      <c r="G164" s="221" t="s">
        <v>150</v>
      </c>
      <c r="H164" s="222">
        <v>20</v>
      </c>
      <c r="I164" s="223"/>
      <c r="J164" s="224">
        <f>ROUND(I164*H164,2)</f>
        <v>0</v>
      </c>
      <c r="K164" s="225"/>
      <c r="L164" s="43"/>
      <c r="M164" s="233" t="s">
        <v>1</v>
      </c>
      <c r="N164" s="234" t="s">
        <v>39</v>
      </c>
      <c r="O164" s="90"/>
      <c r="P164" s="235">
        <f>O164*H164</f>
        <v>0</v>
      </c>
      <c r="Q164" s="235">
        <v>0</v>
      </c>
      <c r="R164" s="235">
        <f>Q164*H164</f>
        <v>0</v>
      </c>
      <c r="S164" s="235">
        <v>0</v>
      </c>
      <c r="T164" s="236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1" t="s">
        <v>139</v>
      </c>
      <c r="AT164" s="231" t="s">
        <v>135</v>
      </c>
      <c r="AU164" s="231" t="s">
        <v>84</v>
      </c>
      <c r="AY164" s="16" t="s">
        <v>133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6" t="s">
        <v>82</v>
      </c>
      <c r="BK164" s="232">
        <f>ROUND(I164*H164,2)</f>
        <v>0</v>
      </c>
      <c r="BL164" s="16" t="s">
        <v>139</v>
      </c>
      <c r="BM164" s="231" t="s">
        <v>285</v>
      </c>
    </row>
    <row r="165" s="2" customFormat="1" ht="16.5" customHeight="1">
      <c r="A165" s="37"/>
      <c r="B165" s="38"/>
      <c r="C165" s="218" t="s">
        <v>74</v>
      </c>
      <c r="D165" s="218" t="s">
        <v>135</v>
      </c>
      <c r="E165" s="219" t="s">
        <v>2042</v>
      </c>
      <c r="F165" s="220" t="s">
        <v>2043</v>
      </c>
      <c r="G165" s="221" t="s">
        <v>150</v>
      </c>
      <c r="H165" s="222">
        <v>10</v>
      </c>
      <c r="I165" s="223"/>
      <c r="J165" s="224">
        <f>ROUND(I165*H165,2)</f>
        <v>0</v>
      </c>
      <c r="K165" s="225"/>
      <c r="L165" s="43"/>
      <c r="M165" s="233" t="s">
        <v>1</v>
      </c>
      <c r="N165" s="234" t="s">
        <v>39</v>
      </c>
      <c r="O165" s="90"/>
      <c r="P165" s="235">
        <f>O165*H165</f>
        <v>0</v>
      </c>
      <c r="Q165" s="235">
        <v>0</v>
      </c>
      <c r="R165" s="235">
        <f>Q165*H165</f>
        <v>0</v>
      </c>
      <c r="S165" s="235">
        <v>0</v>
      </c>
      <c r="T165" s="236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1" t="s">
        <v>139</v>
      </c>
      <c r="AT165" s="231" t="s">
        <v>135</v>
      </c>
      <c r="AU165" s="231" t="s">
        <v>84</v>
      </c>
      <c r="AY165" s="16" t="s">
        <v>133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6" t="s">
        <v>82</v>
      </c>
      <c r="BK165" s="232">
        <f>ROUND(I165*H165,2)</f>
        <v>0</v>
      </c>
      <c r="BL165" s="16" t="s">
        <v>139</v>
      </c>
      <c r="BM165" s="231" t="s">
        <v>288</v>
      </c>
    </row>
    <row r="166" s="2" customFormat="1" ht="16.5" customHeight="1">
      <c r="A166" s="37"/>
      <c r="B166" s="38"/>
      <c r="C166" s="218" t="s">
        <v>74</v>
      </c>
      <c r="D166" s="218" t="s">
        <v>135</v>
      </c>
      <c r="E166" s="219" t="s">
        <v>2044</v>
      </c>
      <c r="F166" s="220" t="s">
        <v>2045</v>
      </c>
      <c r="G166" s="221" t="s">
        <v>150</v>
      </c>
      <c r="H166" s="222">
        <v>10</v>
      </c>
      <c r="I166" s="223"/>
      <c r="J166" s="224">
        <f>ROUND(I166*H166,2)</f>
        <v>0</v>
      </c>
      <c r="K166" s="225"/>
      <c r="L166" s="43"/>
      <c r="M166" s="233" t="s">
        <v>1</v>
      </c>
      <c r="N166" s="234" t="s">
        <v>39</v>
      </c>
      <c r="O166" s="90"/>
      <c r="P166" s="235">
        <f>O166*H166</f>
        <v>0</v>
      </c>
      <c r="Q166" s="235">
        <v>0</v>
      </c>
      <c r="R166" s="235">
        <f>Q166*H166</f>
        <v>0</v>
      </c>
      <c r="S166" s="235">
        <v>0</v>
      </c>
      <c r="T166" s="236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1" t="s">
        <v>139</v>
      </c>
      <c r="AT166" s="231" t="s">
        <v>135</v>
      </c>
      <c r="AU166" s="231" t="s">
        <v>84</v>
      </c>
      <c r="AY166" s="16" t="s">
        <v>133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6" t="s">
        <v>82</v>
      </c>
      <c r="BK166" s="232">
        <f>ROUND(I166*H166,2)</f>
        <v>0</v>
      </c>
      <c r="BL166" s="16" t="s">
        <v>139</v>
      </c>
      <c r="BM166" s="231" t="s">
        <v>291</v>
      </c>
    </row>
    <row r="167" s="2" customFormat="1" ht="16.5" customHeight="1">
      <c r="A167" s="37"/>
      <c r="B167" s="38"/>
      <c r="C167" s="218" t="s">
        <v>74</v>
      </c>
      <c r="D167" s="218" t="s">
        <v>135</v>
      </c>
      <c r="E167" s="219" t="s">
        <v>2046</v>
      </c>
      <c r="F167" s="220" t="s">
        <v>2047</v>
      </c>
      <c r="G167" s="221" t="s">
        <v>150</v>
      </c>
      <c r="H167" s="222">
        <v>30</v>
      </c>
      <c r="I167" s="223"/>
      <c r="J167" s="224">
        <f>ROUND(I167*H167,2)</f>
        <v>0</v>
      </c>
      <c r="K167" s="225"/>
      <c r="L167" s="43"/>
      <c r="M167" s="233" t="s">
        <v>1</v>
      </c>
      <c r="N167" s="234" t="s">
        <v>39</v>
      </c>
      <c r="O167" s="90"/>
      <c r="P167" s="235">
        <f>O167*H167</f>
        <v>0</v>
      </c>
      <c r="Q167" s="235">
        <v>0</v>
      </c>
      <c r="R167" s="235">
        <f>Q167*H167</f>
        <v>0</v>
      </c>
      <c r="S167" s="235">
        <v>0</v>
      </c>
      <c r="T167" s="236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1" t="s">
        <v>139</v>
      </c>
      <c r="AT167" s="231" t="s">
        <v>135</v>
      </c>
      <c r="AU167" s="231" t="s">
        <v>84</v>
      </c>
      <c r="AY167" s="16" t="s">
        <v>133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6" t="s">
        <v>82</v>
      </c>
      <c r="BK167" s="232">
        <f>ROUND(I167*H167,2)</f>
        <v>0</v>
      </c>
      <c r="BL167" s="16" t="s">
        <v>139</v>
      </c>
      <c r="BM167" s="231" t="s">
        <v>294</v>
      </c>
    </row>
    <row r="168" s="2" customFormat="1" ht="16.5" customHeight="1">
      <c r="A168" s="37"/>
      <c r="B168" s="38"/>
      <c r="C168" s="218" t="s">
        <v>74</v>
      </c>
      <c r="D168" s="218" t="s">
        <v>135</v>
      </c>
      <c r="E168" s="219" t="s">
        <v>2048</v>
      </c>
      <c r="F168" s="220" t="s">
        <v>2049</v>
      </c>
      <c r="G168" s="221" t="s">
        <v>150</v>
      </c>
      <c r="H168" s="222">
        <v>50</v>
      </c>
      <c r="I168" s="223"/>
      <c r="J168" s="224">
        <f>ROUND(I168*H168,2)</f>
        <v>0</v>
      </c>
      <c r="K168" s="225"/>
      <c r="L168" s="43"/>
      <c r="M168" s="233" t="s">
        <v>1</v>
      </c>
      <c r="N168" s="234" t="s">
        <v>39</v>
      </c>
      <c r="O168" s="90"/>
      <c r="P168" s="235">
        <f>O168*H168</f>
        <v>0</v>
      </c>
      <c r="Q168" s="235">
        <v>0</v>
      </c>
      <c r="R168" s="235">
        <f>Q168*H168</f>
        <v>0</v>
      </c>
      <c r="S168" s="235">
        <v>0</v>
      </c>
      <c r="T168" s="236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1" t="s">
        <v>139</v>
      </c>
      <c r="AT168" s="231" t="s">
        <v>135</v>
      </c>
      <c r="AU168" s="231" t="s">
        <v>84</v>
      </c>
      <c r="AY168" s="16" t="s">
        <v>133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6" t="s">
        <v>82</v>
      </c>
      <c r="BK168" s="232">
        <f>ROUND(I168*H168,2)</f>
        <v>0</v>
      </c>
      <c r="BL168" s="16" t="s">
        <v>139</v>
      </c>
      <c r="BM168" s="231" t="s">
        <v>297</v>
      </c>
    </row>
    <row r="169" s="2" customFormat="1" ht="16.5" customHeight="1">
      <c r="A169" s="37"/>
      <c r="B169" s="38"/>
      <c r="C169" s="218" t="s">
        <v>74</v>
      </c>
      <c r="D169" s="218" t="s">
        <v>135</v>
      </c>
      <c r="E169" s="219" t="s">
        <v>2050</v>
      </c>
      <c r="F169" s="220" t="s">
        <v>2051</v>
      </c>
      <c r="G169" s="221" t="s">
        <v>150</v>
      </c>
      <c r="H169" s="222">
        <v>450</v>
      </c>
      <c r="I169" s="223"/>
      <c r="J169" s="224">
        <f>ROUND(I169*H169,2)</f>
        <v>0</v>
      </c>
      <c r="K169" s="225"/>
      <c r="L169" s="43"/>
      <c r="M169" s="233" t="s">
        <v>1</v>
      </c>
      <c r="N169" s="234" t="s">
        <v>39</v>
      </c>
      <c r="O169" s="90"/>
      <c r="P169" s="235">
        <f>O169*H169</f>
        <v>0</v>
      </c>
      <c r="Q169" s="235">
        <v>0</v>
      </c>
      <c r="R169" s="235">
        <f>Q169*H169</f>
        <v>0</v>
      </c>
      <c r="S169" s="235">
        <v>0</v>
      </c>
      <c r="T169" s="236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1" t="s">
        <v>139</v>
      </c>
      <c r="AT169" s="231" t="s">
        <v>135</v>
      </c>
      <c r="AU169" s="231" t="s">
        <v>84</v>
      </c>
      <c r="AY169" s="16" t="s">
        <v>133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6" t="s">
        <v>82</v>
      </c>
      <c r="BK169" s="232">
        <f>ROUND(I169*H169,2)</f>
        <v>0</v>
      </c>
      <c r="BL169" s="16" t="s">
        <v>139</v>
      </c>
      <c r="BM169" s="231" t="s">
        <v>300</v>
      </c>
    </row>
    <row r="170" s="2" customFormat="1" ht="16.5" customHeight="1">
      <c r="A170" s="37"/>
      <c r="B170" s="38"/>
      <c r="C170" s="218" t="s">
        <v>74</v>
      </c>
      <c r="D170" s="218" t="s">
        <v>135</v>
      </c>
      <c r="E170" s="219" t="s">
        <v>2052</v>
      </c>
      <c r="F170" s="220" t="s">
        <v>2053</v>
      </c>
      <c r="G170" s="221" t="s">
        <v>150</v>
      </c>
      <c r="H170" s="222">
        <v>24</v>
      </c>
      <c r="I170" s="223"/>
      <c r="J170" s="224">
        <f>ROUND(I170*H170,2)</f>
        <v>0</v>
      </c>
      <c r="K170" s="225"/>
      <c r="L170" s="43"/>
      <c r="M170" s="233" t="s">
        <v>1</v>
      </c>
      <c r="N170" s="234" t="s">
        <v>39</v>
      </c>
      <c r="O170" s="90"/>
      <c r="P170" s="235">
        <f>O170*H170</f>
        <v>0</v>
      </c>
      <c r="Q170" s="235">
        <v>0</v>
      </c>
      <c r="R170" s="235">
        <f>Q170*H170</f>
        <v>0</v>
      </c>
      <c r="S170" s="235">
        <v>0</v>
      </c>
      <c r="T170" s="236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1" t="s">
        <v>139</v>
      </c>
      <c r="AT170" s="231" t="s">
        <v>135</v>
      </c>
      <c r="AU170" s="231" t="s">
        <v>84</v>
      </c>
      <c r="AY170" s="16" t="s">
        <v>133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6" t="s">
        <v>82</v>
      </c>
      <c r="BK170" s="232">
        <f>ROUND(I170*H170,2)</f>
        <v>0</v>
      </c>
      <c r="BL170" s="16" t="s">
        <v>139</v>
      </c>
      <c r="BM170" s="231" t="s">
        <v>305</v>
      </c>
    </row>
    <row r="171" s="2" customFormat="1" ht="16.5" customHeight="1">
      <c r="A171" s="37"/>
      <c r="B171" s="38"/>
      <c r="C171" s="218" t="s">
        <v>74</v>
      </c>
      <c r="D171" s="218" t="s">
        <v>135</v>
      </c>
      <c r="E171" s="219" t="s">
        <v>2054</v>
      </c>
      <c r="F171" s="220" t="s">
        <v>2055</v>
      </c>
      <c r="G171" s="221" t="s">
        <v>150</v>
      </c>
      <c r="H171" s="222">
        <v>10</v>
      </c>
      <c r="I171" s="223"/>
      <c r="J171" s="224">
        <f>ROUND(I171*H171,2)</f>
        <v>0</v>
      </c>
      <c r="K171" s="225"/>
      <c r="L171" s="43"/>
      <c r="M171" s="233" t="s">
        <v>1</v>
      </c>
      <c r="N171" s="234" t="s">
        <v>39</v>
      </c>
      <c r="O171" s="90"/>
      <c r="P171" s="235">
        <f>O171*H171</f>
        <v>0</v>
      </c>
      <c r="Q171" s="235">
        <v>0</v>
      </c>
      <c r="R171" s="235">
        <f>Q171*H171</f>
        <v>0</v>
      </c>
      <c r="S171" s="235">
        <v>0</v>
      </c>
      <c r="T171" s="236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1" t="s">
        <v>139</v>
      </c>
      <c r="AT171" s="231" t="s">
        <v>135</v>
      </c>
      <c r="AU171" s="231" t="s">
        <v>84</v>
      </c>
      <c r="AY171" s="16" t="s">
        <v>133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6" t="s">
        <v>82</v>
      </c>
      <c r="BK171" s="232">
        <f>ROUND(I171*H171,2)</f>
        <v>0</v>
      </c>
      <c r="BL171" s="16" t="s">
        <v>139</v>
      </c>
      <c r="BM171" s="231" t="s">
        <v>308</v>
      </c>
    </row>
    <row r="172" s="2" customFormat="1" ht="21.75" customHeight="1">
      <c r="A172" s="37"/>
      <c r="B172" s="38"/>
      <c r="C172" s="218" t="s">
        <v>74</v>
      </c>
      <c r="D172" s="218" t="s">
        <v>135</v>
      </c>
      <c r="E172" s="219" t="s">
        <v>2056</v>
      </c>
      <c r="F172" s="220" t="s">
        <v>2057</v>
      </c>
      <c r="G172" s="221" t="s">
        <v>166</v>
      </c>
      <c r="H172" s="222">
        <v>500</v>
      </c>
      <c r="I172" s="223"/>
      <c r="J172" s="224">
        <f>ROUND(I172*H172,2)</f>
        <v>0</v>
      </c>
      <c r="K172" s="225"/>
      <c r="L172" s="43"/>
      <c r="M172" s="233" t="s">
        <v>1</v>
      </c>
      <c r="N172" s="234" t="s">
        <v>39</v>
      </c>
      <c r="O172" s="90"/>
      <c r="P172" s="235">
        <f>O172*H172</f>
        <v>0</v>
      </c>
      <c r="Q172" s="235">
        <v>0</v>
      </c>
      <c r="R172" s="235">
        <f>Q172*H172</f>
        <v>0</v>
      </c>
      <c r="S172" s="235">
        <v>0</v>
      </c>
      <c r="T172" s="236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1" t="s">
        <v>139</v>
      </c>
      <c r="AT172" s="231" t="s">
        <v>135</v>
      </c>
      <c r="AU172" s="231" t="s">
        <v>84</v>
      </c>
      <c r="AY172" s="16" t="s">
        <v>133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6" t="s">
        <v>82</v>
      </c>
      <c r="BK172" s="232">
        <f>ROUND(I172*H172,2)</f>
        <v>0</v>
      </c>
      <c r="BL172" s="16" t="s">
        <v>139</v>
      </c>
      <c r="BM172" s="231" t="s">
        <v>311</v>
      </c>
    </row>
    <row r="173" s="12" customFormat="1" ht="22.8" customHeight="1">
      <c r="A173" s="12"/>
      <c r="B173" s="202"/>
      <c r="C173" s="203"/>
      <c r="D173" s="204" t="s">
        <v>73</v>
      </c>
      <c r="E173" s="216" t="s">
        <v>281</v>
      </c>
      <c r="F173" s="216" t="s">
        <v>2058</v>
      </c>
      <c r="G173" s="203"/>
      <c r="H173" s="203"/>
      <c r="I173" s="206"/>
      <c r="J173" s="217">
        <f>BK173</f>
        <v>0</v>
      </c>
      <c r="K173" s="203"/>
      <c r="L173" s="208"/>
      <c r="M173" s="209"/>
      <c r="N173" s="210"/>
      <c r="O173" s="210"/>
      <c r="P173" s="211">
        <f>SUM(P174:P204)</f>
        <v>0</v>
      </c>
      <c r="Q173" s="210"/>
      <c r="R173" s="211">
        <f>SUM(R174:R204)</f>
        <v>0</v>
      </c>
      <c r="S173" s="210"/>
      <c r="T173" s="212">
        <f>SUM(T174:T204)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3" t="s">
        <v>82</v>
      </c>
      <c r="AT173" s="214" t="s">
        <v>73</v>
      </c>
      <c r="AU173" s="214" t="s">
        <v>82</v>
      </c>
      <c r="AY173" s="213" t="s">
        <v>133</v>
      </c>
      <c r="BK173" s="215">
        <f>SUM(BK174:BK204)</f>
        <v>0</v>
      </c>
    </row>
    <row r="174" s="2" customFormat="1" ht="24.15" customHeight="1">
      <c r="A174" s="37"/>
      <c r="B174" s="38"/>
      <c r="C174" s="218" t="s">
        <v>74</v>
      </c>
      <c r="D174" s="218" t="s">
        <v>135</v>
      </c>
      <c r="E174" s="219" t="s">
        <v>2059</v>
      </c>
      <c r="F174" s="220" t="s">
        <v>2060</v>
      </c>
      <c r="G174" s="221" t="s">
        <v>138</v>
      </c>
      <c r="H174" s="222">
        <v>1</v>
      </c>
      <c r="I174" s="223"/>
      <c r="J174" s="224">
        <f>ROUND(I174*H174,2)</f>
        <v>0</v>
      </c>
      <c r="K174" s="225"/>
      <c r="L174" s="43"/>
      <c r="M174" s="233" t="s">
        <v>1</v>
      </c>
      <c r="N174" s="234" t="s">
        <v>39</v>
      </c>
      <c r="O174" s="90"/>
      <c r="P174" s="235">
        <f>O174*H174</f>
        <v>0</v>
      </c>
      <c r="Q174" s="235">
        <v>0</v>
      </c>
      <c r="R174" s="235">
        <f>Q174*H174</f>
        <v>0</v>
      </c>
      <c r="S174" s="235">
        <v>0</v>
      </c>
      <c r="T174" s="236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1" t="s">
        <v>139</v>
      </c>
      <c r="AT174" s="231" t="s">
        <v>135</v>
      </c>
      <c r="AU174" s="231" t="s">
        <v>84</v>
      </c>
      <c r="AY174" s="16" t="s">
        <v>133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6" t="s">
        <v>82</v>
      </c>
      <c r="BK174" s="232">
        <f>ROUND(I174*H174,2)</f>
        <v>0</v>
      </c>
      <c r="BL174" s="16" t="s">
        <v>139</v>
      </c>
      <c r="BM174" s="231" t="s">
        <v>314</v>
      </c>
    </row>
    <row r="175" s="2" customFormat="1" ht="16.5" customHeight="1">
      <c r="A175" s="37"/>
      <c r="B175" s="38"/>
      <c r="C175" s="218" t="s">
        <v>74</v>
      </c>
      <c r="D175" s="218" t="s">
        <v>135</v>
      </c>
      <c r="E175" s="219" t="s">
        <v>2061</v>
      </c>
      <c r="F175" s="220" t="s">
        <v>2062</v>
      </c>
      <c r="G175" s="221" t="s">
        <v>166</v>
      </c>
      <c r="H175" s="222">
        <v>1</v>
      </c>
      <c r="I175" s="223"/>
      <c r="J175" s="224">
        <f>ROUND(I175*H175,2)</f>
        <v>0</v>
      </c>
      <c r="K175" s="225"/>
      <c r="L175" s="43"/>
      <c r="M175" s="233" t="s">
        <v>1</v>
      </c>
      <c r="N175" s="234" t="s">
        <v>39</v>
      </c>
      <c r="O175" s="90"/>
      <c r="P175" s="235">
        <f>O175*H175</f>
        <v>0</v>
      </c>
      <c r="Q175" s="235">
        <v>0</v>
      </c>
      <c r="R175" s="235">
        <f>Q175*H175</f>
        <v>0</v>
      </c>
      <c r="S175" s="235">
        <v>0</v>
      </c>
      <c r="T175" s="236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1" t="s">
        <v>139</v>
      </c>
      <c r="AT175" s="231" t="s">
        <v>135</v>
      </c>
      <c r="AU175" s="231" t="s">
        <v>84</v>
      </c>
      <c r="AY175" s="16" t="s">
        <v>133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6" t="s">
        <v>82</v>
      </c>
      <c r="BK175" s="232">
        <f>ROUND(I175*H175,2)</f>
        <v>0</v>
      </c>
      <c r="BL175" s="16" t="s">
        <v>139</v>
      </c>
      <c r="BM175" s="231" t="s">
        <v>317</v>
      </c>
    </row>
    <row r="176" s="2" customFormat="1" ht="21.75" customHeight="1">
      <c r="A176" s="37"/>
      <c r="B176" s="38"/>
      <c r="C176" s="218" t="s">
        <v>74</v>
      </c>
      <c r="D176" s="218" t="s">
        <v>135</v>
      </c>
      <c r="E176" s="219" t="s">
        <v>2063</v>
      </c>
      <c r="F176" s="220" t="s">
        <v>2064</v>
      </c>
      <c r="G176" s="221" t="s">
        <v>166</v>
      </c>
      <c r="H176" s="222">
        <v>1</v>
      </c>
      <c r="I176" s="223"/>
      <c r="J176" s="224">
        <f>ROUND(I176*H176,2)</f>
        <v>0</v>
      </c>
      <c r="K176" s="225"/>
      <c r="L176" s="43"/>
      <c r="M176" s="233" t="s">
        <v>1</v>
      </c>
      <c r="N176" s="234" t="s">
        <v>39</v>
      </c>
      <c r="O176" s="90"/>
      <c r="P176" s="235">
        <f>O176*H176</f>
        <v>0</v>
      </c>
      <c r="Q176" s="235">
        <v>0</v>
      </c>
      <c r="R176" s="235">
        <f>Q176*H176</f>
        <v>0</v>
      </c>
      <c r="S176" s="235">
        <v>0</v>
      </c>
      <c r="T176" s="236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1" t="s">
        <v>139</v>
      </c>
      <c r="AT176" s="231" t="s">
        <v>135</v>
      </c>
      <c r="AU176" s="231" t="s">
        <v>84</v>
      </c>
      <c r="AY176" s="16" t="s">
        <v>133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6" t="s">
        <v>82</v>
      </c>
      <c r="BK176" s="232">
        <f>ROUND(I176*H176,2)</f>
        <v>0</v>
      </c>
      <c r="BL176" s="16" t="s">
        <v>139</v>
      </c>
      <c r="BM176" s="231" t="s">
        <v>321</v>
      </c>
    </row>
    <row r="177" s="2" customFormat="1" ht="16.5" customHeight="1">
      <c r="A177" s="37"/>
      <c r="B177" s="38"/>
      <c r="C177" s="218" t="s">
        <v>74</v>
      </c>
      <c r="D177" s="218" t="s">
        <v>135</v>
      </c>
      <c r="E177" s="219" t="s">
        <v>2065</v>
      </c>
      <c r="F177" s="220" t="s">
        <v>2066</v>
      </c>
      <c r="G177" s="221" t="s">
        <v>166</v>
      </c>
      <c r="H177" s="222">
        <v>1</v>
      </c>
      <c r="I177" s="223"/>
      <c r="J177" s="224">
        <f>ROUND(I177*H177,2)</f>
        <v>0</v>
      </c>
      <c r="K177" s="225"/>
      <c r="L177" s="43"/>
      <c r="M177" s="233" t="s">
        <v>1</v>
      </c>
      <c r="N177" s="234" t="s">
        <v>39</v>
      </c>
      <c r="O177" s="90"/>
      <c r="P177" s="235">
        <f>O177*H177</f>
        <v>0</v>
      </c>
      <c r="Q177" s="235">
        <v>0</v>
      </c>
      <c r="R177" s="235">
        <f>Q177*H177</f>
        <v>0</v>
      </c>
      <c r="S177" s="235">
        <v>0</v>
      </c>
      <c r="T177" s="236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1" t="s">
        <v>139</v>
      </c>
      <c r="AT177" s="231" t="s">
        <v>135</v>
      </c>
      <c r="AU177" s="231" t="s">
        <v>84</v>
      </c>
      <c r="AY177" s="16" t="s">
        <v>133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6" t="s">
        <v>82</v>
      </c>
      <c r="BK177" s="232">
        <f>ROUND(I177*H177,2)</f>
        <v>0</v>
      </c>
      <c r="BL177" s="16" t="s">
        <v>139</v>
      </c>
      <c r="BM177" s="231" t="s">
        <v>324</v>
      </c>
    </row>
    <row r="178" s="2" customFormat="1" ht="16.5" customHeight="1">
      <c r="A178" s="37"/>
      <c r="B178" s="38"/>
      <c r="C178" s="218" t="s">
        <v>74</v>
      </c>
      <c r="D178" s="218" t="s">
        <v>135</v>
      </c>
      <c r="E178" s="219" t="s">
        <v>2067</v>
      </c>
      <c r="F178" s="220" t="s">
        <v>2068</v>
      </c>
      <c r="G178" s="221" t="s">
        <v>166</v>
      </c>
      <c r="H178" s="222">
        <v>1</v>
      </c>
      <c r="I178" s="223"/>
      <c r="J178" s="224">
        <f>ROUND(I178*H178,2)</f>
        <v>0</v>
      </c>
      <c r="K178" s="225"/>
      <c r="L178" s="43"/>
      <c r="M178" s="233" t="s">
        <v>1</v>
      </c>
      <c r="N178" s="234" t="s">
        <v>39</v>
      </c>
      <c r="O178" s="90"/>
      <c r="P178" s="235">
        <f>O178*H178</f>
        <v>0</v>
      </c>
      <c r="Q178" s="235">
        <v>0</v>
      </c>
      <c r="R178" s="235">
        <f>Q178*H178</f>
        <v>0</v>
      </c>
      <c r="S178" s="235">
        <v>0</v>
      </c>
      <c r="T178" s="236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1" t="s">
        <v>139</v>
      </c>
      <c r="AT178" s="231" t="s">
        <v>135</v>
      </c>
      <c r="AU178" s="231" t="s">
        <v>84</v>
      </c>
      <c r="AY178" s="16" t="s">
        <v>133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6" t="s">
        <v>82</v>
      </c>
      <c r="BK178" s="232">
        <f>ROUND(I178*H178,2)</f>
        <v>0</v>
      </c>
      <c r="BL178" s="16" t="s">
        <v>139</v>
      </c>
      <c r="BM178" s="231" t="s">
        <v>326</v>
      </c>
    </row>
    <row r="179" s="2" customFormat="1" ht="16.5" customHeight="1">
      <c r="A179" s="37"/>
      <c r="B179" s="38"/>
      <c r="C179" s="218" t="s">
        <v>74</v>
      </c>
      <c r="D179" s="218" t="s">
        <v>135</v>
      </c>
      <c r="E179" s="219" t="s">
        <v>2069</v>
      </c>
      <c r="F179" s="220" t="s">
        <v>2070</v>
      </c>
      <c r="G179" s="221" t="s">
        <v>166</v>
      </c>
      <c r="H179" s="222">
        <v>3</v>
      </c>
      <c r="I179" s="223"/>
      <c r="J179" s="224">
        <f>ROUND(I179*H179,2)</f>
        <v>0</v>
      </c>
      <c r="K179" s="225"/>
      <c r="L179" s="43"/>
      <c r="M179" s="233" t="s">
        <v>1</v>
      </c>
      <c r="N179" s="234" t="s">
        <v>39</v>
      </c>
      <c r="O179" s="90"/>
      <c r="P179" s="235">
        <f>O179*H179</f>
        <v>0</v>
      </c>
      <c r="Q179" s="235">
        <v>0</v>
      </c>
      <c r="R179" s="235">
        <f>Q179*H179</f>
        <v>0</v>
      </c>
      <c r="S179" s="235">
        <v>0</v>
      </c>
      <c r="T179" s="236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1" t="s">
        <v>139</v>
      </c>
      <c r="AT179" s="231" t="s">
        <v>135</v>
      </c>
      <c r="AU179" s="231" t="s">
        <v>84</v>
      </c>
      <c r="AY179" s="16" t="s">
        <v>133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6" t="s">
        <v>82</v>
      </c>
      <c r="BK179" s="232">
        <f>ROUND(I179*H179,2)</f>
        <v>0</v>
      </c>
      <c r="BL179" s="16" t="s">
        <v>139</v>
      </c>
      <c r="BM179" s="231" t="s">
        <v>329</v>
      </c>
    </row>
    <row r="180" s="2" customFormat="1" ht="24.15" customHeight="1">
      <c r="A180" s="37"/>
      <c r="B180" s="38"/>
      <c r="C180" s="218" t="s">
        <v>74</v>
      </c>
      <c r="D180" s="218" t="s">
        <v>135</v>
      </c>
      <c r="E180" s="219" t="s">
        <v>2071</v>
      </c>
      <c r="F180" s="220" t="s">
        <v>2072</v>
      </c>
      <c r="G180" s="221" t="s">
        <v>166</v>
      </c>
      <c r="H180" s="222">
        <v>1</v>
      </c>
      <c r="I180" s="223"/>
      <c r="J180" s="224">
        <f>ROUND(I180*H180,2)</f>
        <v>0</v>
      </c>
      <c r="K180" s="225"/>
      <c r="L180" s="43"/>
      <c r="M180" s="233" t="s">
        <v>1</v>
      </c>
      <c r="N180" s="234" t="s">
        <v>39</v>
      </c>
      <c r="O180" s="90"/>
      <c r="P180" s="235">
        <f>O180*H180</f>
        <v>0</v>
      </c>
      <c r="Q180" s="235">
        <v>0</v>
      </c>
      <c r="R180" s="235">
        <f>Q180*H180</f>
        <v>0</v>
      </c>
      <c r="S180" s="235">
        <v>0</v>
      </c>
      <c r="T180" s="236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1" t="s">
        <v>139</v>
      </c>
      <c r="AT180" s="231" t="s">
        <v>135</v>
      </c>
      <c r="AU180" s="231" t="s">
        <v>84</v>
      </c>
      <c r="AY180" s="16" t="s">
        <v>133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6" t="s">
        <v>82</v>
      </c>
      <c r="BK180" s="232">
        <f>ROUND(I180*H180,2)</f>
        <v>0</v>
      </c>
      <c r="BL180" s="16" t="s">
        <v>139</v>
      </c>
      <c r="BM180" s="231" t="s">
        <v>332</v>
      </c>
    </row>
    <row r="181" s="2" customFormat="1" ht="16.5" customHeight="1">
      <c r="A181" s="37"/>
      <c r="B181" s="38"/>
      <c r="C181" s="218" t="s">
        <v>74</v>
      </c>
      <c r="D181" s="218" t="s">
        <v>135</v>
      </c>
      <c r="E181" s="219" t="s">
        <v>2073</v>
      </c>
      <c r="F181" s="220" t="s">
        <v>2074</v>
      </c>
      <c r="G181" s="221" t="s">
        <v>166</v>
      </c>
      <c r="H181" s="222">
        <v>1</v>
      </c>
      <c r="I181" s="223"/>
      <c r="J181" s="224">
        <f>ROUND(I181*H181,2)</f>
        <v>0</v>
      </c>
      <c r="K181" s="225"/>
      <c r="L181" s="43"/>
      <c r="M181" s="233" t="s">
        <v>1</v>
      </c>
      <c r="N181" s="234" t="s">
        <v>39</v>
      </c>
      <c r="O181" s="90"/>
      <c r="P181" s="235">
        <f>O181*H181</f>
        <v>0</v>
      </c>
      <c r="Q181" s="235">
        <v>0</v>
      </c>
      <c r="R181" s="235">
        <f>Q181*H181</f>
        <v>0</v>
      </c>
      <c r="S181" s="235">
        <v>0</v>
      </c>
      <c r="T181" s="236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1" t="s">
        <v>139</v>
      </c>
      <c r="AT181" s="231" t="s">
        <v>135</v>
      </c>
      <c r="AU181" s="231" t="s">
        <v>84</v>
      </c>
      <c r="AY181" s="16" t="s">
        <v>133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6" t="s">
        <v>82</v>
      </c>
      <c r="BK181" s="232">
        <f>ROUND(I181*H181,2)</f>
        <v>0</v>
      </c>
      <c r="BL181" s="16" t="s">
        <v>139</v>
      </c>
      <c r="BM181" s="231" t="s">
        <v>335</v>
      </c>
    </row>
    <row r="182" s="2" customFormat="1" ht="16.5" customHeight="1">
      <c r="A182" s="37"/>
      <c r="B182" s="38"/>
      <c r="C182" s="218" t="s">
        <v>74</v>
      </c>
      <c r="D182" s="218" t="s">
        <v>135</v>
      </c>
      <c r="E182" s="219" t="s">
        <v>2075</v>
      </c>
      <c r="F182" s="220" t="s">
        <v>2076</v>
      </c>
      <c r="G182" s="221" t="s">
        <v>166</v>
      </c>
      <c r="H182" s="222">
        <v>4</v>
      </c>
      <c r="I182" s="223"/>
      <c r="J182" s="224">
        <f>ROUND(I182*H182,2)</f>
        <v>0</v>
      </c>
      <c r="K182" s="225"/>
      <c r="L182" s="43"/>
      <c r="M182" s="233" t="s">
        <v>1</v>
      </c>
      <c r="N182" s="234" t="s">
        <v>39</v>
      </c>
      <c r="O182" s="90"/>
      <c r="P182" s="235">
        <f>O182*H182</f>
        <v>0</v>
      </c>
      <c r="Q182" s="235">
        <v>0</v>
      </c>
      <c r="R182" s="235">
        <f>Q182*H182</f>
        <v>0</v>
      </c>
      <c r="S182" s="235">
        <v>0</v>
      </c>
      <c r="T182" s="236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1" t="s">
        <v>139</v>
      </c>
      <c r="AT182" s="231" t="s">
        <v>135</v>
      </c>
      <c r="AU182" s="231" t="s">
        <v>84</v>
      </c>
      <c r="AY182" s="16" t="s">
        <v>133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6" t="s">
        <v>82</v>
      </c>
      <c r="BK182" s="232">
        <f>ROUND(I182*H182,2)</f>
        <v>0</v>
      </c>
      <c r="BL182" s="16" t="s">
        <v>139</v>
      </c>
      <c r="BM182" s="231" t="s">
        <v>338</v>
      </c>
    </row>
    <row r="183" s="2" customFormat="1" ht="16.5" customHeight="1">
      <c r="A183" s="37"/>
      <c r="B183" s="38"/>
      <c r="C183" s="218" t="s">
        <v>74</v>
      </c>
      <c r="D183" s="218" t="s">
        <v>135</v>
      </c>
      <c r="E183" s="219" t="s">
        <v>2077</v>
      </c>
      <c r="F183" s="220" t="s">
        <v>2078</v>
      </c>
      <c r="G183" s="221" t="s">
        <v>166</v>
      </c>
      <c r="H183" s="222">
        <v>8</v>
      </c>
      <c r="I183" s="223"/>
      <c r="J183" s="224">
        <f>ROUND(I183*H183,2)</f>
        <v>0</v>
      </c>
      <c r="K183" s="225"/>
      <c r="L183" s="43"/>
      <c r="M183" s="233" t="s">
        <v>1</v>
      </c>
      <c r="N183" s="234" t="s">
        <v>39</v>
      </c>
      <c r="O183" s="90"/>
      <c r="P183" s="235">
        <f>O183*H183</f>
        <v>0</v>
      </c>
      <c r="Q183" s="235">
        <v>0</v>
      </c>
      <c r="R183" s="235">
        <f>Q183*H183</f>
        <v>0</v>
      </c>
      <c r="S183" s="235">
        <v>0</v>
      </c>
      <c r="T183" s="236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1" t="s">
        <v>139</v>
      </c>
      <c r="AT183" s="231" t="s">
        <v>135</v>
      </c>
      <c r="AU183" s="231" t="s">
        <v>84</v>
      </c>
      <c r="AY183" s="16" t="s">
        <v>133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6" t="s">
        <v>82</v>
      </c>
      <c r="BK183" s="232">
        <f>ROUND(I183*H183,2)</f>
        <v>0</v>
      </c>
      <c r="BL183" s="16" t="s">
        <v>139</v>
      </c>
      <c r="BM183" s="231" t="s">
        <v>339</v>
      </c>
    </row>
    <row r="184" s="2" customFormat="1" ht="16.5" customHeight="1">
      <c r="A184" s="37"/>
      <c r="B184" s="38"/>
      <c r="C184" s="218" t="s">
        <v>74</v>
      </c>
      <c r="D184" s="218" t="s">
        <v>135</v>
      </c>
      <c r="E184" s="219" t="s">
        <v>2079</v>
      </c>
      <c r="F184" s="220" t="s">
        <v>2080</v>
      </c>
      <c r="G184" s="221" t="s">
        <v>166</v>
      </c>
      <c r="H184" s="222">
        <v>24</v>
      </c>
      <c r="I184" s="223"/>
      <c r="J184" s="224">
        <f>ROUND(I184*H184,2)</f>
        <v>0</v>
      </c>
      <c r="K184" s="225"/>
      <c r="L184" s="43"/>
      <c r="M184" s="233" t="s">
        <v>1</v>
      </c>
      <c r="N184" s="234" t="s">
        <v>39</v>
      </c>
      <c r="O184" s="90"/>
      <c r="P184" s="235">
        <f>O184*H184</f>
        <v>0</v>
      </c>
      <c r="Q184" s="235">
        <v>0</v>
      </c>
      <c r="R184" s="235">
        <f>Q184*H184</f>
        <v>0</v>
      </c>
      <c r="S184" s="235">
        <v>0</v>
      </c>
      <c r="T184" s="236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1" t="s">
        <v>139</v>
      </c>
      <c r="AT184" s="231" t="s">
        <v>135</v>
      </c>
      <c r="AU184" s="231" t="s">
        <v>84</v>
      </c>
      <c r="AY184" s="16" t="s">
        <v>133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6" t="s">
        <v>82</v>
      </c>
      <c r="BK184" s="232">
        <f>ROUND(I184*H184,2)</f>
        <v>0</v>
      </c>
      <c r="BL184" s="16" t="s">
        <v>139</v>
      </c>
      <c r="BM184" s="231" t="s">
        <v>620</v>
      </c>
    </row>
    <row r="185" s="2" customFormat="1" ht="16.5" customHeight="1">
      <c r="A185" s="37"/>
      <c r="B185" s="38"/>
      <c r="C185" s="218" t="s">
        <v>74</v>
      </c>
      <c r="D185" s="218" t="s">
        <v>135</v>
      </c>
      <c r="E185" s="219" t="s">
        <v>2081</v>
      </c>
      <c r="F185" s="220" t="s">
        <v>2082</v>
      </c>
      <c r="G185" s="221" t="s">
        <v>166</v>
      </c>
      <c r="H185" s="222">
        <v>1</v>
      </c>
      <c r="I185" s="223"/>
      <c r="J185" s="224">
        <f>ROUND(I185*H185,2)</f>
        <v>0</v>
      </c>
      <c r="K185" s="225"/>
      <c r="L185" s="43"/>
      <c r="M185" s="233" t="s">
        <v>1</v>
      </c>
      <c r="N185" s="234" t="s">
        <v>39</v>
      </c>
      <c r="O185" s="90"/>
      <c r="P185" s="235">
        <f>O185*H185</f>
        <v>0</v>
      </c>
      <c r="Q185" s="235">
        <v>0</v>
      </c>
      <c r="R185" s="235">
        <f>Q185*H185</f>
        <v>0</v>
      </c>
      <c r="S185" s="235">
        <v>0</v>
      </c>
      <c r="T185" s="236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1" t="s">
        <v>139</v>
      </c>
      <c r="AT185" s="231" t="s">
        <v>135</v>
      </c>
      <c r="AU185" s="231" t="s">
        <v>84</v>
      </c>
      <c r="AY185" s="16" t="s">
        <v>133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6" t="s">
        <v>82</v>
      </c>
      <c r="BK185" s="232">
        <f>ROUND(I185*H185,2)</f>
        <v>0</v>
      </c>
      <c r="BL185" s="16" t="s">
        <v>139</v>
      </c>
      <c r="BM185" s="231" t="s">
        <v>562</v>
      </c>
    </row>
    <row r="186" s="2" customFormat="1" ht="16.5" customHeight="1">
      <c r="A186" s="37"/>
      <c r="B186" s="38"/>
      <c r="C186" s="218" t="s">
        <v>74</v>
      </c>
      <c r="D186" s="218" t="s">
        <v>135</v>
      </c>
      <c r="E186" s="219" t="s">
        <v>2083</v>
      </c>
      <c r="F186" s="220" t="s">
        <v>2084</v>
      </c>
      <c r="G186" s="221" t="s">
        <v>166</v>
      </c>
      <c r="H186" s="222">
        <v>3</v>
      </c>
      <c r="I186" s="223"/>
      <c r="J186" s="224">
        <f>ROUND(I186*H186,2)</f>
        <v>0</v>
      </c>
      <c r="K186" s="225"/>
      <c r="L186" s="43"/>
      <c r="M186" s="233" t="s">
        <v>1</v>
      </c>
      <c r="N186" s="234" t="s">
        <v>39</v>
      </c>
      <c r="O186" s="90"/>
      <c r="P186" s="235">
        <f>O186*H186</f>
        <v>0</v>
      </c>
      <c r="Q186" s="235">
        <v>0</v>
      </c>
      <c r="R186" s="235">
        <f>Q186*H186</f>
        <v>0</v>
      </c>
      <c r="S186" s="235">
        <v>0</v>
      </c>
      <c r="T186" s="236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1" t="s">
        <v>139</v>
      </c>
      <c r="AT186" s="231" t="s">
        <v>135</v>
      </c>
      <c r="AU186" s="231" t="s">
        <v>84</v>
      </c>
      <c r="AY186" s="16" t="s">
        <v>133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6" t="s">
        <v>82</v>
      </c>
      <c r="BK186" s="232">
        <f>ROUND(I186*H186,2)</f>
        <v>0</v>
      </c>
      <c r="BL186" s="16" t="s">
        <v>139</v>
      </c>
      <c r="BM186" s="231" t="s">
        <v>1141</v>
      </c>
    </row>
    <row r="187" s="2" customFormat="1" ht="16.5" customHeight="1">
      <c r="A187" s="37"/>
      <c r="B187" s="38"/>
      <c r="C187" s="218" t="s">
        <v>74</v>
      </c>
      <c r="D187" s="218" t="s">
        <v>135</v>
      </c>
      <c r="E187" s="219" t="s">
        <v>2085</v>
      </c>
      <c r="F187" s="220" t="s">
        <v>2086</v>
      </c>
      <c r="G187" s="221" t="s">
        <v>166</v>
      </c>
      <c r="H187" s="222">
        <v>2</v>
      </c>
      <c r="I187" s="223"/>
      <c r="J187" s="224">
        <f>ROUND(I187*H187,2)</f>
        <v>0</v>
      </c>
      <c r="K187" s="225"/>
      <c r="L187" s="43"/>
      <c r="M187" s="233" t="s">
        <v>1</v>
      </c>
      <c r="N187" s="234" t="s">
        <v>39</v>
      </c>
      <c r="O187" s="90"/>
      <c r="P187" s="235">
        <f>O187*H187</f>
        <v>0</v>
      </c>
      <c r="Q187" s="235">
        <v>0</v>
      </c>
      <c r="R187" s="235">
        <f>Q187*H187</f>
        <v>0</v>
      </c>
      <c r="S187" s="235">
        <v>0</v>
      </c>
      <c r="T187" s="236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1" t="s">
        <v>139</v>
      </c>
      <c r="AT187" s="231" t="s">
        <v>135</v>
      </c>
      <c r="AU187" s="231" t="s">
        <v>84</v>
      </c>
      <c r="AY187" s="16" t="s">
        <v>133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6" t="s">
        <v>82</v>
      </c>
      <c r="BK187" s="232">
        <f>ROUND(I187*H187,2)</f>
        <v>0</v>
      </c>
      <c r="BL187" s="16" t="s">
        <v>139</v>
      </c>
      <c r="BM187" s="231" t="s">
        <v>136</v>
      </c>
    </row>
    <row r="188" s="2" customFormat="1" ht="16.5" customHeight="1">
      <c r="A188" s="37"/>
      <c r="B188" s="38"/>
      <c r="C188" s="218" t="s">
        <v>74</v>
      </c>
      <c r="D188" s="218" t="s">
        <v>135</v>
      </c>
      <c r="E188" s="219" t="s">
        <v>2087</v>
      </c>
      <c r="F188" s="220" t="s">
        <v>2088</v>
      </c>
      <c r="G188" s="221" t="s">
        <v>166</v>
      </c>
      <c r="H188" s="222">
        <v>2</v>
      </c>
      <c r="I188" s="223"/>
      <c r="J188" s="224">
        <f>ROUND(I188*H188,2)</f>
        <v>0</v>
      </c>
      <c r="K188" s="225"/>
      <c r="L188" s="43"/>
      <c r="M188" s="233" t="s">
        <v>1</v>
      </c>
      <c r="N188" s="234" t="s">
        <v>39</v>
      </c>
      <c r="O188" s="90"/>
      <c r="P188" s="235">
        <f>O188*H188</f>
        <v>0</v>
      </c>
      <c r="Q188" s="235">
        <v>0</v>
      </c>
      <c r="R188" s="235">
        <f>Q188*H188</f>
        <v>0</v>
      </c>
      <c r="S188" s="235">
        <v>0</v>
      </c>
      <c r="T188" s="236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1" t="s">
        <v>139</v>
      </c>
      <c r="AT188" s="231" t="s">
        <v>135</v>
      </c>
      <c r="AU188" s="231" t="s">
        <v>84</v>
      </c>
      <c r="AY188" s="16" t="s">
        <v>133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6" t="s">
        <v>82</v>
      </c>
      <c r="BK188" s="232">
        <f>ROUND(I188*H188,2)</f>
        <v>0</v>
      </c>
      <c r="BL188" s="16" t="s">
        <v>139</v>
      </c>
      <c r="BM188" s="231" t="s">
        <v>1160</v>
      </c>
    </row>
    <row r="189" s="2" customFormat="1" ht="16.5" customHeight="1">
      <c r="A189" s="37"/>
      <c r="B189" s="38"/>
      <c r="C189" s="218" t="s">
        <v>74</v>
      </c>
      <c r="D189" s="218" t="s">
        <v>135</v>
      </c>
      <c r="E189" s="219" t="s">
        <v>2089</v>
      </c>
      <c r="F189" s="220" t="s">
        <v>2090</v>
      </c>
      <c r="G189" s="221" t="s">
        <v>166</v>
      </c>
      <c r="H189" s="222">
        <v>2</v>
      </c>
      <c r="I189" s="223"/>
      <c r="J189" s="224">
        <f>ROUND(I189*H189,2)</f>
        <v>0</v>
      </c>
      <c r="K189" s="225"/>
      <c r="L189" s="43"/>
      <c r="M189" s="233" t="s">
        <v>1</v>
      </c>
      <c r="N189" s="234" t="s">
        <v>39</v>
      </c>
      <c r="O189" s="90"/>
      <c r="P189" s="235">
        <f>O189*H189</f>
        <v>0</v>
      </c>
      <c r="Q189" s="235">
        <v>0</v>
      </c>
      <c r="R189" s="235">
        <f>Q189*H189</f>
        <v>0</v>
      </c>
      <c r="S189" s="235">
        <v>0</v>
      </c>
      <c r="T189" s="236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1" t="s">
        <v>139</v>
      </c>
      <c r="AT189" s="231" t="s">
        <v>135</v>
      </c>
      <c r="AU189" s="231" t="s">
        <v>84</v>
      </c>
      <c r="AY189" s="16" t="s">
        <v>133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6" t="s">
        <v>82</v>
      </c>
      <c r="BK189" s="232">
        <f>ROUND(I189*H189,2)</f>
        <v>0</v>
      </c>
      <c r="BL189" s="16" t="s">
        <v>139</v>
      </c>
      <c r="BM189" s="231" t="s">
        <v>1171</v>
      </c>
    </row>
    <row r="190" s="2" customFormat="1" ht="16.5" customHeight="1">
      <c r="A190" s="37"/>
      <c r="B190" s="38"/>
      <c r="C190" s="218" t="s">
        <v>74</v>
      </c>
      <c r="D190" s="218" t="s">
        <v>135</v>
      </c>
      <c r="E190" s="219" t="s">
        <v>2091</v>
      </c>
      <c r="F190" s="220" t="s">
        <v>2092</v>
      </c>
      <c r="G190" s="221" t="s">
        <v>166</v>
      </c>
      <c r="H190" s="222">
        <v>8</v>
      </c>
      <c r="I190" s="223"/>
      <c r="J190" s="224">
        <f>ROUND(I190*H190,2)</f>
        <v>0</v>
      </c>
      <c r="K190" s="225"/>
      <c r="L190" s="43"/>
      <c r="M190" s="233" t="s">
        <v>1</v>
      </c>
      <c r="N190" s="234" t="s">
        <v>39</v>
      </c>
      <c r="O190" s="90"/>
      <c r="P190" s="235">
        <f>O190*H190</f>
        <v>0</v>
      </c>
      <c r="Q190" s="235">
        <v>0</v>
      </c>
      <c r="R190" s="235">
        <f>Q190*H190</f>
        <v>0</v>
      </c>
      <c r="S190" s="235">
        <v>0</v>
      </c>
      <c r="T190" s="236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1" t="s">
        <v>139</v>
      </c>
      <c r="AT190" s="231" t="s">
        <v>135</v>
      </c>
      <c r="AU190" s="231" t="s">
        <v>84</v>
      </c>
      <c r="AY190" s="16" t="s">
        <v>133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6" t="s">
        <v>82</v>
      </c>
      <c r="BK190" s="232">
        <f>ROUND(I190*H190,2)</f>
        <v>0</v>
      </c>
      <c r="BL190" s="16" t="s">
        <v>139</v>
      </c>
      <c r="BM190" s="231" t="s">
        <v>1182</v>
      </c>
    </row>
    <row r="191" s="2" customFormat="1" ht="16.5" customHeight="1">
      <c r="A191" s="37"/>
      <c r="B191" s="38"/>
      <c r="C191" s="218" t="s">
        <v>74</v>
      </c>
      <c r="D191" s="218" t="s">
        <v>135</v>
      </c>
      <c r="E191" s="219" t="s">
        <v>2093</v>
      </c>
      <c r="F191" s="220" t="s">
        <v>2094</v>
      </c>
      <c r="G191" s="221" t="s">
        <v>166</v>
      </c>
      <c r="H191" s="222">
        <v>1</v>
      </c>
      <c r="I191" s="223"/>
      <c r="J191" s="224">
        <f>ROUND(I191*H191,2)</f>
        <v>0</v>
      </c>
      <c r="K191" s="225"/>
      <c r="L191" s="43"/>
      <c r="M191" s="233" t="s">
        <v>1</v>
      </c>
      <c r="N191" s="234" t="s">
        <v>39</v>
      </c>
      <c r="O191" s="90"/>
      <c r="P191" s="235">
        <f>O191*H191</f>
        <v>0</v>
      </c>
      <c r="Q191" s="235">
        <v>0</v>
      </c>
      <c r="R191" s="235">
        <f>Q191*H191</f>
        <v>0</v>
      </c>
      <c r="S191" s="235">
        <v>0</v>
      </c>
      <c r="T191" s="236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1" t="s">
        <v>139</v>
      </c>
      <c r="AT191" s="231" t="s">
        <v>135</v>
      </c>
      <c r="AU191" s="231" t="s">
        <v>84</v>
      </c>
      <c r="AY191" s="16" t="s">
        <v>133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6" t="s">
        <v>82</v>
      </c>
      <c r="BK191" s="232">
        <f>ROUND(I191*H191,2)</f>
        <v>0</v>
      </c>
      <c r="BL191" s="16" t="s">
        <v>139</v>
      </c>
      <c r="BM191" s="231" t="s">
        <v>1194</v>
      </c>
    </row>
    <row r="192" s="2" customFormat="1" ht="16.5" customHeight="1">
      <c r="A192" s="37"/>
      <c r="B192" s="38"/>
      <c r="C192" s="218" t="s">
        <v>74</v>
      </c>
      <c r="D192" s="218" t="s">
        <v>135</v>
      </c>
      <c r="E192" s="219" t="s">
        <v>2095</v>
      </c>
      <c r="F192" s="220" t="s">
        <v>2096</v>
      </c>
      <c r="G192" s="221" t="s">
        <v>166</v>
      </c>
      <c r="H192" s="222">
        <v>4</v>
      </c>
      <c r="I192" s="223"/>
      <c r="J192" s="224">
        <f>ROUND(I192*H192,2)</f>
        <v>0</v>
      </c>
      <c r="K192" s="225"/>
      <c r="L192" s="43"/>
      <c r="M192" s="233" t="s">
        <v>1</v>
      </c>
      <c r="N192" s="234" t="s">
        <v>39</v>
      </c>
      <c r="O192" s="90"/>
      <c r="P192" s="235">
        <f>O192*H192</f>
        <v>0</v>
      </c>
      <c r="Q192" s="235">
        <v>0</v>
      </c>
      <c r="R192" s="235">
        <f>Q192*H192</f>
        <v>0</v>
      </c>
      <c r="S192" s="235">
        <v>0</v>
      </c>
      <c r="T192" s="236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1" t="s">
        <v>139</v>
      </c>
      <c r="AT192" s="231" t="s">
        <v>135</v>
      </c>
      <c r="AU192" s="231" t="s">
        <v>84</v>
      </c>
      <c r="AY192" s="16" t="s">
        <v>133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6" t="s">
        <v>82</v>
      </c>
      <c r="BK192" s="232">
        <f>ROUND(I192*H192,2)</f>
        <v>0</v>
      </c>
      <c r="BL192" s="16" t="s">
        <v>139</v>
      </c>
      <c r="BM192" s="231" t="s">
        <v>1208</v>
      </c>
    </row>
    <row r="193" s="2" customFormat="1" ht="16.5" customHeight="1">
      <c r="A193" s="37"/>
      <c r="B193" s="38"/>
      <c r="C193" s="218" t="s">
        <v>74</v>
      </c>
      <c r="D193" s="218" t="s">
        <v>135</v>
      </c>
      <c r="E193" s="219" t="s">
        <v>2097</v>
      </c>
      <c r="F193" s="220" t="s">
        <v>2098</v>
      </c>
      <c r="G193" s="221" t="s">
        <v>166</v>
      </c>
      <c r="H193" s="222">
        <v>1</v>
      </c>
      <c r="I193" s="223"/>
      <c r="J193" s="224">
        <f>ROUND(I193*H193,2)</f>
        <v>0</v>
      </c>
      <c r="K193" s="225"/>
      <c r="L193" s="43"/>
      <c r="M193" s="233" t="s">
        <v>1</v>
      </c>
      <c r="N193" s="234" t="s">
        <v>39</v>
      </c>
      <c r="O193" s="90"/>
      <c r="P193" s="235">
        <f>O193*H193</f>
        <v>0</v>
      </c>
      <c r="Q193" s="235">
        <v>0</v>
      </c>
      <c r="R193" s="235">
        <f>Q193*H193</f>
        <v>0</v>
      </c>
      <c r="S193" s="235">
        <v>0</v>
      </c>
      <c r="T193" s="236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1" t="s">
        <v>139</v>
      </c>
      <c r="AT193" s="231" t="s">
        <v>135</v>
      </c>
      <c r="AU193" s="231" t="s">
        <v>84</v>
      </c>
      <c r="AY193" s="16" t="s">
        <v>133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6" t="s">
        <v>82</v>
      </c>
      <c r="BK193" s="232">
        <f>ROUND(I193*H193,2)</f>
        <v>0</v>
      </c>
      <c r="BL193" s="16" t="s">
        <v>139</v>
      </c>
      <c r="BM193" s="231" t="s">
        <v>1219</v>
      </c>
    </row>
    <row r="194" s="2" customFormat="1" ht="16.5" customHeight="1">
      <c r="A194" s="37"/>
      <c r="B194" s="38"/>
      <c r="C194" s="218" t="s">
        <v>74</v>
      </c>
      <c r="D194" s="218" t="s">
        <v>135</v>
      </c>
      <c r="E194" s="219" t="s">
        <v>2099</v>
      </c>
      <c r="F194" s="220" t="s">
        <v>2100</v>
      </c>
      <c r="G194" s="221" t="s">
        <v>166</v>
      </c>
      <c r="H194" s="222">
        <v>2</v>
      </c>
      <c r="I194" s="223"/>
      <c r="J194" s="224">
        <f>ROUND(I194*H194,2)</f>
        <v>0</v>
      </c>
      <c r="K194" s="225"/>
      <c r="L194" s="43"/>
      <c r="M194" s="233" t="s">
        <v>1</v>
      </c>
      <c r="N194" s="234" t="s">
        <v>39</v>
      </c>
      <c r="O194" s="90"/>
      <c r="P194" s="235">
        <f>O194*H194</f>
        <v>0</v>
      </c>
      <c r="Q194" s="235">
        <v>0</v>
      </c>
      <c r="R194" s="235">
        <f>Q194*H194</f>
        <v>0</v>
      </c>
      <c r="S194" s="235">
        <v>0</v>
      </c>
      <c r="T194" s="236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1" t="s">
        <v>139</v>
      </c>
      <c r="AT194" s="231" t="s">
        <v>135</v>
      </c>
      <c r="AU194" s="231" t="s">
        <v>84</v>
      </c>
      <c r="AY194" s="16" t="s">
        <v>133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6" t="s">
        <v>82</v>
      </c>
      <c r="BK194" s="232">
        <f>ROUND(I194*H194,2)</f>
        <v>0</v>
      </c>
      <c r="BL194" s="16" t="s">
        <v>139</v>
      </c>
      <c r="BM194" s="231" t="s">
        <v>1232</v>
      </c>
    </row>
    <row r="195" s="2" customFormat="1" ht="16.5" customHeight="1">
      <c r="A195" s="37"/>
      <c r="B195" s="38"/>
      <c r="C195" s="218" t="s">
        <v>74</v>
      </c>
      <c r="D195" s="218" t="s">
        <v>135</v>
      </c>
      <c r="E195" s="219" t="s">
        <v>2101</v>
      </c>
      <c r="F195" s="220" t="s">
        <v>2102</v>
      </c>
      <c r="G195" s="221" t="s">
        <v>166</v>
      </c>
      <c r="H195" s="222">
        <v>2</v>
      </c>
      <c r="I195" s="223"/>
      <c r="J195" s="224">
        <f>ROUND(I195*H195,2)</f>
        <v>0</v>
      </c>
      <c r="K195" s="225"/>
      <c r="L195" s="43"/>
      <c r="M195" s="233" t="s">
        <v>1</v>
      </c>
      <c r="N195" s="234" t="s">
        <v>39</v>
      </c>
      <c r="O195" s="90"/>
      <c r="P195" s="235">
        <f>O195*H195</f>
        <v>0</v>
      </c>
      <c r="Q195" s="235">
        <v>0</v>
      </c>
      <c r="R195" s="235">
        <f>Q195*H195</f>
        <v>0</v>
      </c>
      <c r="S195" s="235">
        <v>0</v>
      </c>
      <c r="T195" s="236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1" t="s">
        <v>139</v>
      </c>
      <c r="AT195" s="231" t="s">
        <v>135</v>
      </c>
      <c r="AU195" s="231" t="s">
        <v>84</v>
      </c>
      <c r="AY195" s="16" t="s">
        <v>133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6" t="s">
        <v>82</v>
      </c>
      <c r="BK195" s="232">
        <f>ROUND(I195*H195,2)</f>
        <v>0</v>
      </c>
      <c r="BL195" s="16" t="s">
        <v>139</v>
      </c>
      <c r="BM195" s="231" t="s">
        <v>1244</v>
      </c>
    </row>
    <row r="196" s="2" customFormat="1" ht="16.5" customHeight="1">
      <c r="A196" s="37"/>
      <c r="B196" s="38"/>
      <c r="C196" s="218" t="s">
        <v>74</v>
      </c>
      <c r="D196" s="218" t="s">
        <v>135</v>
      </c>
      <c r="E196" s="219" t="s">
        <v>2103</v>
      </c>
      <c r="F196" s="220" t="s">
        <v>2086</v>
      </c>
      <c r="G196" s="221" t="s">
        <v>166</v>
      </c>
      <c r="H196" s="222">
        <v>1</v>
      </c>
      <c r="I196" s="223"/>
      <c r="J196" s="224">
        <f>ROUND(I196*H196,2)</f>
        <v>0</v>
      </c>
      <c r="K196" s="225"/>
      <c r="L196" s="43"/>
      <c r="M196" s="233" t="s">
        <v>1</v>
      </c>
      <c r="N196" s="234" t="s">
        <v>39</v>
      </c>
      <c r="O196" s="90"/>
      <c r="P196" s="235">
        <f>O196*H196</f>
        <v>0</v>
      </c>
      <c r="Q196" s="235">
        <v>0</v>
      </c>
      <c r="R196" s="235">
        <f>Q196*H196</f>
        <v>0</v>
      </c>
      <c r="S196" s="235">
        <v>0</v>
      </c>
      <c r="T196" s="236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1" t="s">
        <v>139</v>
      </c>
      <c r="AT196" s="231" t="s">
        <v>135</v>
      </c>
      <c r="AU196" s="231" t="s">
        <v>84</v>
      </c>
      <c r="AY196" s="16" t="s">
        <v>133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6" t="s">
        <v>82</v>
      </c>
      <c r="BK196" s="232">
        <f>ROUND(I196*H196,2)</f>
        <v>0</v>
      </c>
      <c r="BL196" s="16" t="s">
        <v>139</v>
      </c>
      <c r="BM196" s="231" t="s">
        <v>1258</v>
      </c>
    </row>
    <row r="197" s="2" customFormat="1" ht="16.5" customHeight="1">
      <c r="A197" s="37"/>
      <c r="B197" s="38"/>
      <c r="C197" s="218" t="s">
        <v>74</v>
      </c>
      <c r="D197" s="218" t="s">
        <v>135</v>
      </c>
      <c r="E197" s="219" t="s">
        <v>2104</v>
      </c>
      <c r="F197" s="220" t="s">
        <v>2092</v>
      </c>
      <c r="G197" s="221" t="s">
        <v>166</v>
      </c>
      <c r="H197" s="222">
        <v>1</v>
      </c>
      <c r="I197" s="223"/>
      <c r="J197" s="224">
        <f>ROUND(I197*H197,2)</f>
        <v>0</v>
      </c>
      <c r="K197" s="225"/>
      <c r="L197" s="43"/>
      <c r="M197" s="233" t="s">
        <v>1</v>
      </c>
      <c r="N197" s="234" t="s">
        <v>39</v>
      </c>
      <c r="O197" s="90"/>
      <c r="P197" s="235">
        <f>O197*H197</f>
        <v>0</v>
      </c>
      <c r="Q197" s="235">
        <v>0</v>
      </c>
      <c r="R197" s="235">
        <f>Q197*H197</f>
        <v>0</v>
      </c>
      <c r="S197" s="235">
        <v>0</v>
      </c>
      <c r="T197" s="236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1" t="s">
        <v>139</v>
      </c>
      <c r="AT197" s="231" t="s">
        <v>135</v>
      </c>
      <c r="AU197" s="231" t="s">
        <v>84</v>
      </c>
      <c r="AY197" s="16" t="s">
        <v>133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6" t="s">
        <v>82</v>
      </c>
      <c r="BK197" s="232">
        <f>ROUND(I197*H197,2)</f>
        <v>0</v>
      </c>
      <c r="BL197" s="16" t="s">
        <v>139</v>
      </c>
      <c r="BM197" s="231" t="s">
        <v>1268</v>
      </c>
    </row>
    <row r="198" s="2" customFormat="1" ht="16.5" customHeight="1">
      <c r="A198" s="37"/>
      <c r="B198" s="38"/>
      <c r="C198" s="218" t="s">
        <v>74</v>
      </c>
      <c r="D198" s="218" t="s">
        <v>135</v>
      </c>
      <c r="E198" s="219" t="s">
        <v>2105</v>
      </c>
      <c r="F198" s="220" t="s">
        <v>2106</v>
      </c>
      <c r="G198" s="221" t="s">
        <v>166</v>
      </c>
      <c r="H198" s="222">
        <v>5</v>
      </c>
      <c r="I198" s="223"/>
      <c r="J198" s="224">
        <f>ROUND(I198*H198,2)</f>
        <v>0</v>
      </c>
      <c r="K198" s="225"/>
      <c r="L198" s="43"/>
      <c r="M198" s="233" t="s">
        <v>1</v>
      </c>
      <c r="N198" s="234" t="s">
        <v>39</v>
      </c>
      <c r="O198" s="90"/>
      <c r="P198" s="235">
        <f>O198*H198</f>
        <v>0</v>
      </c>
      <c r="Q198" s="235">
        <v>0</v>
      </c>
      <c r="R198" s="235">
        <f>Q198*H198</f>
        <v>0</v>
      </c>
      <c r="S198" s="235">
        <v>0</v>
      </c>
      <c r="T198" s="236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1" t="s">
        <v>139</v>
      </c>
      <c r="AT198" s="231" t="s">
        <v>135</v>
      </c>
      <c r="AU198" s="231" t="s">
        <v>84</v>
      </c>
      <c r="AY198" s="16" t="s">
        <v>133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6" t="s">
        <v>82</v>
      </c>
      <c r="BK198" s="232">
        <f>ROUND(I198*H198,2)</f>
        <v>0</v>
      </c>
      <c r="BL198" s="16" t="s">
        <v>139</v>
      </c>
      <c r="BM198" s="231" t="s">
        <v>1276</v>
      </c>
    </row>
    <row r="199" s="2" customFormat="1" ht="16.5" customHeight="1">
      <c r="A199" s="37"/>
      <c r="B199" s="38"/>
      <c r="C199" s="218" t="s">
        <v>74</v>
      </c>
      <c r="D199" s="218" t="s">
        <v>135</v>
      </c>
      <c r="E199" s="219" t="s">
        <v>2107</v>
      </c>
      <c r="F199" s="220" t="s">
        <v>2108</v>
      </c>
      <c r="G199" s="221" t="s">
        <v>166</v>
      </c>
      <c r="H199" s="222">
        <v>11</v>
      </c>
      <c r="I199" s="223"/>
      <c r="J199" s="224">
        <f>ROUND(I199*H199,2)</f>
        <v>0</v>
      </c>
      <c r="K199" s="225"/>
      <c r="L199" s="43"/>
      <c r="M199" s="233" t="s">
        <v>1</v>
      </c>
      <c r="N199" s="234" t="s">
        <v>39</v>
      </c>
      <c r="O199" s="90"/>
      <c r="P199" s="235">
        <f>O199*H199</f>
        <v>0</v>
      </c>
      <c r="Q199" s="235">
        <v>0</v>
      </c>
      <c r="R199" s="235">
        <f>Q199*H199</f>
        <v>0</v>
      </c>
      <c r="S199" s="235">
        <v>0</v>
      </c>
      <c r="T199" s="236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1" t="s">
        <v>139</v>
      </c>
      <c r="AT199" s="231" t="s">
        <v>135</v>
      </c>
      <c r="AU199" s="231" t="s">
        <v>84</v>
      </c>
      <c r="AY199" s="16" t="s">
        <v>133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6" t="s">
        <v>82</v>
      </c>
      <c r="BK199" s="232">
        <f>ROUND(I199*H199,2)</f>
        <v>0</v>
      </c>
      <c r="BL199" s="16" t="s">
        <v>139</v>
      </c>
      <c r="BM199" s="231" t="s">
        <v>1284</v>
      </c>
    </row>
    <row r="200" s="2" customFormat="1" ht="16.5" customHeight="1">
      <c r="A200" s="37"/>
      <c r="B200" s="38"/>
      <c r="C200" s="218" t="s">
        <v>74</v>
      </c>
      <c r="D200" s="218" t="s">
        <v>135</v>
      </c>
      <c r="E200" s="219" t="s">
        <v>2109</v>
      </c>
      <c r="F200" s="220" t="s">
        <v>2110</v>
      </c>
      <c r="G200" s="221" t="s">
        <v>166</v>
      </c>
      <c r="H200" s="222">
        <v>5</v>
      </c>
      <c r="I200" s="223"/>
      <c r="J200" s="224">
        <f>ROUND(I200*H200,2)</f>
        <v>0</v>
      </c>
      <c r="K200" s="225"/>
      <c r="L200" s="43"/>
      <c r="M200" s="233" t="s">
        <v>1</v>
      </c>
      <c r="N200" s="234" t="s">
        <v>39</v>
      </c>
      <c r="O200" s="90"/>
      <c r="P200" s="235">
        <f>O200*H200</f>
        <v>0</v>
      </c>
      <c r="Q200" s="235">
        <v>0</v>
      </c>
      <c r="R200" s="235">
        <f>Q200*H200</f>
        <v>0</v>
      </c>
      <c r="S200" s="235">
        <v>0</v>
      </c>
      <c r="T200" s="236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1" t="s">
        <v>139</v>
      </c>
      <c r="AT200" s="231" t="s">
        <v>135</v>
      </c>
      <c r="AU200" s="231" t="s">
        <v>84</v>
      </c>
      <c r="AY200" s="16" t="s">
        <v>133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6" t="s">
        <v>82</v>
      </c>
      <c r="BK200" s="232">
        <f>ROUND(I200*H200,2)</f>
        <v>0</v>
      </c>
      <c r="BL200" s="16" t="s">
        <v>139</v>
      </c>
      <c r="BM200" s="231" t="s">
        <v>1292</v>
      </c>
    </row>
    <row r="201" s="2" customFormat="1" ht="16.5" customHeight="1">
      <c r="A201" s="37"/>
      <c r="B201" s="38"/>
      <c r="C201" s="218" t="s">
        <v>74</v>
      </c>
      <c r="D201" s="218" t="s">
        <v>135</v>
      </c>
      <c r="E201" s="219" t="s">
        <v>2111</v>
      </c>
      <c r="F201" s="220" t="s">
        <v>2112</v>
      </c>
      <c r="G201" s="221" t="s">
        <v>166</v>
      </c>
      <c r="H201" s="222">
        <v>2</v>
      </c>
      <c r="I201" s="223"/>
      <c r="J201" s="224">
        <f>ROUND(I201*H201,2)</f>
        <v>0</v>
      </c>
      <c r="K201" s="225"/>
      <c r="L201" s="43"/>
      <c r="M201" s="233" t="s">
        <v>1</v>
      </c>
      <c r="N201" s="234" t="s">
        <v>39</v>
      </c>
      <c r="O201" s="90"/>
      <c r="P201" s="235">
        <f>O201*H201</f>
        <v>0</v>
      </c>
      <c r="Q201" s="235">
        <v>0</v>
      </c>
      <c r="R201" s="235">
        <f>Q201*H201</f>
        <v>0</v>
      </c>
      <c r="S201" s="235">
        <v>0</v>
      </c>
      <c r="T201" s="236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1" t="s">
        <v>139</v>
      </c>
      <c r="AT201" s="231" t="s">
        <v>135</v>
      </c>
      <c r="AU201" s="231" t="s">
        <v>84</v>
      </c>
      <c r="AY201" s="16" t="s">
        <v>133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6" t="s">
        <v>82</v>
      </c>
      <c r="BK201" s="232">
        <f>ROUND(I201*H201,2)</f>
        <v>0</v>
      </c>
      <c r="BL201" s="16" t="s">
        <v>139</v>
      </c>
      <c r="BM201" s="231" t="s">
        <v>1300</v>
      </c>
    </row>
    <row r="202" s="2" customFormat="1" ht="33" customHeight="1">
      <c r="A202" s="37"/>
      <c r="B202" s="38"/>
      <c r="C202" s="218" t="s">
        <v>74</v>
      </c>
      <c r="D202" s="218" t="s">
        <v>135</v>
      </c>
      <c r="E202" s="219" t="s">
        <v>2113</v>
      </c>
      <c r="F202" s="220" t="s">
        <v>2114</v>
      </c>
      <c r="G202" s="221" t="s">
        <v>166</v>
      </c>
      <c r="H202" s="222">
        <v>6</v>
      </c>
      <c r="I202" s="223"/>
      <c r="J202" s="224">
        <f>ROUND(I202*H202,2)</f>
        <v>0</v>
      </c>
      <c r="K202" s="225"/>
      <c r="L202" s="43"/>
      <c r="M202" s="233" t="s">
        <v>1</v>
      </c>
      <c r="N202" s="234" t="s">
        <v>39</v>
      </c>
      <c r="O202" s="90"/>
      <c r="P202" s="235">
        <f>O202*H202</f>
        <v>0</v>
      </c>
      <c r="Q202" s="235">
        <v>0</v>
      </c>
      <c r="R202" s="235">
        <f>Q202*H202</f>
        <v>0</v>
      </c>
      <c r="S202" s="235">
        <v>0</v>
      </c>
      <c r="T202" s="236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1" t="s">
        <v>139</v>
      </c>
      <c r="AT202" s="231" t="s">
        <v>135</v>
      </c>
      <c r="AU202" s="231" t="s">
        <v>84</v>
      </c>
      <c r="AY202" s="16" t="s">
        <v>133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6" t="s">
        <v>82</v>
      </c>
      <c r="BK202" s="232">
        <f>ROUND(I202*H202,2)</f>
        <v>0</v>
      </c>
      <c r="BL202" s="16" t="s">
        <v>139</v>
      </c>
      <c r="BM202" s="231" t="s">
        <v>1308</v>
      </c>
    </row>
    <row r="203" s="2" customFormat="1" ht="24.15" customHeight="1">
      <c r="A203" s="37"/>
      <c r="B203" s="38"/>
      <c r="C203" s="218" t="s">
        <v>74</v>
      </c>
      <c r="D203" s="218" t="s">
        <v>135</v>
      </c>
      <c r="E203" s="219" t="s">
        <v>2115</v>
      </c>
      <c r="F203" s="220" t="s">
        <v>2116</v>
      </c>
      <c r="G203" s="221" t="s">
        <v>138</v>
      </c>
      <c r="H203" s="222">
        <v>1</v>
      </c>
      <c r="I203" s="223"/>
      <c r="J203" s="224">
        <f>ROUND(I203*H203,2)</f>
        <v>0</v>
      </c>
      <c r="K203" s="225"/>
      <c r="L203" s="43"/>
      <c r="M203" s="233" t="s">
        <v>1</v>
      </c>
      <c r="N203" s="234" t="s">
        <v>39</v>
      </c>
      <c r="O203" s="90"/>
      <c r="P203" s="235">
        <f>O203*H203</f>
        <v>0</v>
      </c>
      <c r="Q203" s="235">
        <v>0</v>
      </c>
      <c r="R203" s="235">
        <f>Q203*H203</f>
        <v>0</v>
      </c>
      <c r="S203" s="235">
        <v>0</v>
      </c>
      <c r="T203" s="236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1" t="s">
        <v>139</v>
      </c>
      <c r="AT203" s="231" t="s">
        <v>135</v>
      </c>
      <c r="AU203" s="231" t="s">
        <v>84</v>
      </c>
      <c r="AY203" s="16" t="s">
        <v>133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6" t="s">
        <v>82</v>
      </c>
      <c r="BK203" s="232">
        <f>ROUND(I203*H203,2)</f>
        <v>0</v>
      </c>
      <c r="BL203" s="16" t="s">
        <v>139</v>
      </c>
      <c r="BM203" s="231" t="s">
        <v>1316</v>
      </c>
    </row>
    <row r="204" s="2" customFormat="1" ht="16.5" customHeight="1">
      <c r="A204" s="37"/>
      <c r="B204" s="38"/>
      <c r="C204" s="218" t="s">
        <v>74</v>
      </c>
      <c r="D204" s="218" t="s">
        <v>135</v>
      </c>
      <c r="E204" s="219" t="s">
        <v>2117</v>
      </c>
      <c r="F204" s="220" t="s">
        <v>2118</v>
      </c>
      <c r="G204" s="221" t="s">
        <v>138</v>
      </c>
      <c r="H204" s="222">
        <v>1</v>
      </c>
      <c r="I204" s="223"/>
      <c r="J204" s="224">
        <f>ROUND(I204*H204,2)</f>
        <v>0</v>
      </c>
      <c r="K204" s="225"/>
      <c r="L204" s="43"/>
      <c r="M204" s="233" t="s">
        <v>1</v>
      </c>
      <c r="N204" s="234" t="s">
        <v>39</v>
      </c>
      <c r="O204" s="90"/>
      <c r="P204" s="235">
        <f>O204*H204</f>
        <v>0</v>
      </c>
      <c r="Q204" s="235">
        <v>0</v>
      </c>
      <c r="R204" s="235">
        <f>Q204*H204</f>
        <v>0</v>
      </c>
      <c r="S204" s="235">
        <v>0</v>
      </c>
      <c r="T204" s="236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1" t="s">
        <v>139</v>
      </c>
      <c r="AT204" s="231" t="s">
        <v>135</v>
      </c>
      <c r="AU204" s="231" t="s">
        <v>84</v>
      </c>
      <c r="AY204" s="16" t="s">
        <v>133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6" t="s">
        <v>82</v>
      </c>
      <c r="BK204" s="232">
        <f>ROUND(I204*H204,2)</f>
        <v>0</v>
      </c>
      <c r="BL204" s="16" t="s">
        <v>139</v>
      </c>
      <c r="BM204" s="231" t="s">
        <v>1324</v>
      </c>
    </row>
    <row r="205" s="12" customFormat="1" ht="22.8" customHeight="1">
      <c r="A205" s="12"/>
      <c r="B205" s="202"/>
      <c r="C205" s="203"/>
      <c r="D205" s="204" t="s">
        <v>73</v>
      </c>
      <c r="E205" s="216" t="s">
        <v>301</v>
      </c>
      <c r="F205" s="216" t="s">
        <v>2119</v>
      </c>
      <c r="G205" s="203"/>
      <c r="H205" s="203"/>
      <c r="I205" s="206"/>
      <c r="J205" s="217">
        <f>BK205</f>
        <v>0</v>
      </c>
      <c r="K205" s="203"/>
      <c r="L205" s="208"/>
      <c r="M205" s="209"/>
      <c r="N205" s="210"/>
      <c r="O205" s="210"/>
      <c r="P205" s="211">
        <f>SUM(P206:P222)</f>
        <v>0</v>
      </c>
      <c r="Q205" s="210"/>
      <c r="R205" s="211">
        <f>SUM(R206:R222)</f>
        <v>0</v>
      </c>
      <c r="S205" s="210"/>
      <c r="T205" s="212">
        <f>SUM(T206:T222)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3" t="s">
        <v>82</v>
      </c>
      <c r="AT205" s="214" t="s">
        <v>73</v>
      </c>
      <c r="AU205" s="214" t="s">
        <v>82</v>
      </c>
      <c r="AY205" s="213" t="s">
        <v>133</v>
      </c>
      <c r="BK205" s="215">
        <f>SUM(BK206:BK222)</f>
        <v>0</v>
      </c>
    </row>
    <row r="206" s="2" customFormat="1" ht="16.5" customHeight="1">
      <c r="A206" s="37"/>
      <c r="B206" s="38"/>
      <c r="C206" s="218" t="s">
        <v>74</v>
      </c>
      <c r="D206" s="218" t="s">
        <v>135</v>
      </c>
      <c r="E206" s="219" t="s">
        <v>2120</v>
      </c>
      <c r="F206" s="220" t="s">
        <v>2121</v>
      </c>
      <c r="G206" s="221" t="s">
        <v>138</v>
      </c>
      <c r="H206" s="222">
        <v>1</v>
      </c>
      <c r="I206" s="223"/>
      <c r="J206" s="224">
        <f>ROUND(I206*H206,2)</f>
        <v>0</v>
      </c>
      <c r="K206" s="225"/>
      <c r="L206" s="43"/>
      <c r="M206" s="233" t="s">
        <v>1</v>
      </c>
      <c r="N206" s="234" t="s">
        <v>39</v>
      </c>
      <c r="O206" s="90"/>
      <c r="P206" s="235">
        <f>O206*H206</f>
        <v>0</v>
      </c>
      <c r="Q206" s="235">
        <v>0</v>
      </c>
      <c r="R206" s="235">
        <f>Q206*H206</f>
        <v>0</v>
      </c>
      <c r="S206" s="235">
        <v>0</v>
      </c>
      <c r="T206" s="236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1" t="s">
        <v>139</v>
      </c>
      <c r="AT206" s="231" t="s">
        <v>135</v>
      </c>
      <c r="AU206" s="231" t="s">
        <v>84</v>
      </c>
      <c r="AY206" s="16" t="s">
        <v>133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6" t="s">
        <v>82</v>
      </c>
      <c r="BK206" s="232">
        <f>ROUND(I206*H206,2)</f>
        <v>0</v>
      </c>
      <c r="BL206" s="16" t="s">
        <v>139</v>
      </c>
      <c r="BM206" s="231" t="s">
        <v>1332</v>
      </c>
    </row>
    <row r="207" s="2" customFormat="1" ht="16.5" customHeight="1">
      <c r="A207" s="37"/>
      <c r="B207" s="38"/>
      <c r="C207" s="218" t="s">
        <v>74</v>
      </c>
      <c r="D207" s="218" t="s">
        <v>135</v>
      </c>
      <c r="E207" s="219" t="s">
        <v>2122</v>
      </c>
      <c r="F207" s="220" t="s">
        <v>2123</v>
      </c>
      <c r="G207" s="221" t="s">
        <v>166</v>
      </c>
      <c r="H207" s="222">
        <v>1</v>
      </c>
      <c r="I207" s="223"/>
      <c r="J207" s="224">
        <f>ROUND(I207*H207,2)</f>
        <v>0</v>
      </c>
      <c r="K207" s="225"/>
      <c r="L207" s="43"/>
      <c r="M207" s="233" t="s">
        <v>1</v>
      </c>
      <c r="N207" s="234" t="s">
        <v>39</v>
      </c>
      <c r="O207" s="90"/>
      <c r="P207" s="235">
        <f>O207*H207</f>
        <v>0</v>
      </c>
      <c r="Q207" s="235">
        <v>0</v>
      </c>
      <c r="R207" s="235">
        <f>Q207*H207</f>
        <v>0</v>
      </c>
      <c r="S207" s="235">
        <v>0</v>
      </c>
      <c r="T207" s="236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1" t="s">
        <v>139</v>
      </c>
      <c r="AT207" s="231" t="s">
        <v>135</v>
      </c>
      <c r="AU207" s="231" t="s">
        <v>84</v>
      </c>
      <c r="AY207" s="16" t="s">
        <v>133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6" t="s">
        <v>82</v>
      </c>
      <c r="BK207" s="232">
        <f>ROUND(I207*H207,2)</f>
        <v>0</v>
      </c>
      <c r="BL207" s="16" t="s">
        <v>139</v>
      </c>
      <c r="BM207" s="231" t="s">
        <v>1340</v>
      </c>
    </row>
    <row r="208" s="2" customFormat="1" ht="16.5" customHeight="1">
      <c r="A208" s="37"/>
      <c r="B208" s="38"/>
      <c r="C208" s="218" t="s">
        <v>74</v>
      </c>
      <c r="D208" s="218" t="s">
        <v>135</v>
      </c>
      <c r="E208" s="219" t="s">
        <v>2065</v>
      </c>
      <c r="F208" s="220" t="s">
        <v>2066</v>
      </c>
      <c r="G208" s="221" t="s">
        <v>166</v>
      </c>
      <c r="H208" s="222">
        <v>1</v>
      </c>
      <c r="I208" s="223"/>
      <c r="J208" s="224">
        <f>ROUND(I208*H208,2)</f>
        <v>0</v>
      </c>
      <c r="K208" s="225"/>
      <c r="L208" s="43"/>
      <c r="M208" s="233" t="s">
        <v>1</v>
      </c>
      <c r="N208" s="234" t="s">
        <v>39</v>
      </c>
      <c r="O208" s="90"/>
      <c r="P208" s="235">
        <f>O208*H208</f>
        <v>0</v>
      </c>
      <c r="Q208" s="235">
        <v>0</v>
      </c>
      <c r="R208" s="235">
        <f>Q208*H208</f>
        <v>0</v>
      </c>
      <c r="S208" s="235">
        <v>0</v>
      </c>
      <c r="T208" s="236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1" t="s">
        <v>139</v>
      </c>
      <c r="AT208" s="231" t="s">
        <v>135</v>
      </c>
      <c r="AU208" s="231" t="s">
        <v>84</v>
      </c>
      <c r="AY208" s="16" t="s">
        <v>133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6" t="s">
        <v>82</v>
      </c>
      <c r="BK208" s="232">
        <f>ROUND(I208*H208,2)</f>
        <v>0</v>
      </c>
      <c r="BL208" s="16" t="s">
        <v>139</v>
      </c>
      <c r="BM208" s="231" t="s">
        <v>1348</v>
      </c>
    </row>
    <row r="209" s="2" customFormat="1" ht="24.15" customHeight="1">
      <c r="A209" s="37"/>
      <c r="B209" s="38"/>
      <c r="C209" s="218" t="s">
        <v>74</v>
      </c>
      <c r="D209" s="218" t="s">
        <v>135</v>
      </c>
      <c r="E209" s="219" t="s">
        <v>2071</v>
      </c>
      <c r="F209" s="220" t="s">
        <v>2072</v>
      </c>
      <c r="G209" s="221" t="s">
        <v>166</v>
      </c>
      <c r="H209" s="222">
        <v>1</v>
      </c>
      <c r="I209" s="223"/>
      <c r="J209" s="224">
        <f>ROUND(I209*H209,2)</f>
        <v>0</v>
      </c>
      <c r="K209" s="225"/>
      <c r="L209" s="43"/>
      <c r="M209" s="233" t="s">
        <v>1</v>
      </c>
      <c r="N209" s="234" t="s">
        <v>39</v>
      </c>
      <c r="O209" s="90"/>
      <c r="P209" s="235">
        <f>O209*H209</f>
        <v>0</v>
      </c>
      <c r="Q209" s="235">
        <v>0</v>
      </c>
      <c r="R209" s="235">
        <f>Q209*H209</f>
        <v>0</v>
      </c>
      <c r="S209" s="235">
        <v>0</v>
      </c>
      <c r="T209" s="236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1" t="s">
        <v>139</v>
      </c>
      <c r="AT209" s="231" t="s">
        <v>135</v>
      </c>
      <c r="AU209" s="231" t="s">
        <v>84</v>
      </c>
      <c r="AY209" s="16" t="s">
        <v>133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6" t="s">
        <v>82</v>
      </c>
      <c r="BK209" s="232">
        <f>ROUND(I209*H209,2)</f>
        <v>0</v>
      </c>
      <c r="BL209" s="16" t="s">
        <v>139</v>
      </c>
      <c r="BM209" s="231" t="s">
        <v>1356</v>
      </c>
    </row>
    <row r="210" s="2" customFormat="1" ht="16.5" customHeight="1">
      <c r="A210" s="37"/>
      <c r="B210" s="38"/>
      <c r="C210" s="218" t="s">
        <v>74</v>
      </c>
      <c r="D210" s="218" t="s">
        <v>135</v>
      </c>
      <c r="E210" s="219" t="s">
        <v>2075</v>
      </c>
      <c r="F210" s="220" t="s">
        <v>2076</v>
      </c>
      <c r="G210" s="221" t="s">
        <v>166</v>
      </c>
      <c r="H210" s="222">
        <v>1</v>
      </c>
      <c r="I210" s="223"/>
      <c r="J210" s="224">
        <f>ROUND(I210*H210,2)</f>
        <v>0</v>
      </c>
      <c r="K210" s="225"/>
      <c r="L210" s="43"/>
      <c r="M210" s="233" t="s">
        <v>1</v>
      </c>
      <c r="N210" s="234" t="s">
        <v>39</v>
      </c>
      <c r="O210" s="90"/>
      <c r="P210" s="235">
        <f>O210*H210</f>
        <v>0</v>
      </c>
      <c r="Q210" s="235">
        <v>0</v>
      </c>
      <c r="R210" s="235">
        <f>Q210*H210</f>
        <v>0</v>
      </c>
      <c r="S210" s="235">
        <v>0</v>
      </c>
      <c r="T210" s="236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1" t="s">
        <v>139</v>
      </c>
      <c r="AT210" s="231" t="s">
        <v>135</v>
      </c>
      <c r="AU210" s="231" t="s">
        <v>84</v>
      </c>
      <c r="AY210" s="16" t="s">
        <v>133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6" t="s">
        <v>82</v>
      </c>
      <c r="BK210" s="232">
        <f>ROUND(I210*H210,2)</f>
        <v>0</v>
      </c>
      <c r="BL210" s="16" t="s">
        <v>139</v>
      </c>
      <c r="BM210" s="231" t="s">
        <v>1364</v>
      </c>
    </row>
    <row r="211" s="2" customFormat="1" ht="16.5" customHeight="1">
      <c r="A211" s="37"/>
      <c r="B211" s="38"/>
      <c r="C211" s="218" t="s">
        <v>74</v>
      </c>
      <c r="D211" s="218" t="s">
        <v>135</v>
      </c>
      <c r="E211" s="219" t="s">
        <v>2079</v>
      </c>
      <c r="F211" s="220" t="s">
        <v>2080</v>
      </c>
      <c r="G211" s="221" t="s">
        <v>166</v>
      </c>
      <c r="H211" s="222">
        <v>12</v>
      </c>
      <c r="I211" s="223"/>
      <c r="J211" s="224">
        <f>ROUND(I211*H211,2)</f>
        <v>0</v>
      </c>
      <c r="K211" s="225"/>
      <c r="L211" s="43"/>
      <c r="M211" s="233" t="s">
        <v>1</v>
      </c>
      <c r="N211" s="234" t="s">
        <v>39</v>
      </c>
      <c r="O211" s="90"/>
      <c r="P211" s="235">
        <f>O211*H211</f>
        <v>0</v>
      </c>
      <c r="Q211" s="235">
        <v>0</v>
      </c>
      <c r="R211" s="235">
        <f>Q211*H211</f>
        <v>0</v>
      </c>
      <c r="S211" s="235">
        <v>0</v>
      </c>
      <c r="T211" s="236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1" t="s">
        <v>139</v>
      </c>
      <c r="AT211" s="231" t="s">
        <v>135</v>
      </c>
      <c r="AU211" s="231" t="s">
        <v>84</v>
      </c>
      <c r="AY211" s="16" t="s">
        <v>133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6" t="s">
        <v>82</v>
      </c>
      <c r="BK211" s="232">
        <f>ROUND(I211*H211,2)</f>
        <v>0</v>
      </c>
      <c r="BL211" s="16" t="s">
        <v>139</v>
      </c>
      <c r="BM211" s="231" t="s">
        <v>1372</v>
      </c>
    </row>
    <row r="212" s="2" customFormat="1" ht="16.5" customHeight="1">
      <c r="A212" s="37"/>
      <c r="B212" s="38"/>
      <c r="C212" s="218" t="s">
        <v>74</v>
      </c>
      <c r="D212" s="218" t="s">
        <v>135</v>
      </c>
      <c r="E212" s="219" t="s">
        <v>2124</v>
      </c>
      <c r="F212" s="220" t="s">
        <v>2125</v>
      </c>
      <c r="G212" s="221" t="s">
        <v>166</v>
      </c>
      <c r="H212" s="222">
        <v>1</v>
      </c>
      <c r="I212" s="223"/>
      <c r="J212" s="224">
        <f>ROUND(I212*H212,2)</f>
        <v>0</v>
      </c>
      <c r="K212" s="225"/>
      <c r="L212" s="43"/>
      <c r="M212" s="233" t="s">
        <v>1</v>
      </c>
      <c r="N212" s="234" t="s">
        <v>39</v>
      </c>
      <c r="O212" s="90"/>
      <c r="P212" s="235">
        <f>O212*H212</f>
        <v>0</v>
      </c>
      <c r="Q212" s="235">
        <v>0</v>
      </c>
      <c r="R212" s="235">
        <f>Q212*H212</f>
        <v>0</v>
      </c>
      <c r="S212" s="235">
        <v>0</v>
      </c>
      <c r="T212" s="236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1" t="s">
        <v>139</v>
      </c>
      <c r="AT212" s="231" t="s">
        <v>135</v>
      </c>
      <c r="AU212" s="231" t="s">
        <v>84</v>
      </c>
      <c r="AY212" s="16" t="s">
        <v>133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6" t="s">
        <v>82</v>
      </c>
      <c r="BK212" s="232">
        <f>ROUND(I212*H212,2)</f>
        <v>0</v>
      </c>
      <c r="BL212" s="16" t="s">
        <v>139</v>
      </c>
      <c r="BM212" s="231" t="s">
        <v>1380</v>
      </c>
    </row>
    <row r="213" s="2" customFormat="1" ht="16.5" customHeight="1">
      <c r="A213" s="37"/>
      <c r="B213" s="38"/>
      <c r="C213" s="218" t="s">
        <v>74</v>
      </c>
      <c r="D213" s="218" t="s">
        <v>135</v>
      </c>
      <c r="E213" s="219" t="s">
        <v>2083</v>
      </c>
      <c r="F213" s="220" t="s">
        <v>2084</v>
      </c>
      <c r="G213" s="221" t="s">
        <v>166</v>
      </c>
      <c r="H213" s="222">
        <v>7</v>
      </c>
      <c r="I213" s="223"/>
      <c r="J213" s="224">
        <f>ROUND(I213*H213,2)</f>
        <v>0</v>
      </c>
      <c r="K213" s="225"/>
      <c r="L213" s="43"/>
      <c r="M213" s="233" t="s">
        <v>1</v>
      </c>
      <c r="N213" s="234" t="s">
        <v>39</v>
      </c>
      <c r="O213" s="90"/>
      <c r="P213" s="235">
        <f>O213*H213</f>
        <v>0</v>
      </c>
      <c r="Q213" s="235">
        <v>0</v>
      </c>
      <c r="R213" s="235">
        <f>Q213*H213</f>
        <v>0</v>
      </c>
      <c r="S213" s="235">
        <v>0</v>
      </c>
      <c r="T213" s="236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1" t="s">
        <v>139</v>
      </c>
      <c r="AT213" s="231" t="s">
        <v>135</v>
      </c>
      <c r="AU213" s="231" t="s">
        <v>84</v>
      </c>
      <c r="AY213" s="16" t="s">
        <v>133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6" t="s">
        <v>82</v>
      </c>
      <c r="BK213" s="232">
        <f>ROUND(I213*H213,2)</f>
        <v>0</v>
      </c>
      <c r="BL213" s="16" t="s">
        <v>139</v>
      </c>
      <c r="BM213" s="231" t="s">
        <v>1388</v>
      </c>
    </row>
    <row r="214" s="2" customFormat="1" ht="16.5" customHeight="1">
      <c r="A214" s="37"/>
      <c r="B214" s="38"/>
      <c r="C214" s="218" t="s">
        <v>74</v>
      </c>
      <c r="D214" s="218" t="s">
        <v>135</v>
      </c>
      <c r="E214" s="219" t="s">
        <v>2087</v>
      </c>
      <c r="F214" s="220" t="s">
        <v>2088</v>
      </c>
      <c r="G214" s="221" t="s">
        <v>166</v>
      </c>
      <c r="H214" s="222">
        <v>1</v>
      </c>
      <c r="I214" s="223"/>
      <c r="J214" s="224">
        <f>ROUND(I214*H214,2)</f>
        <v>0</v>
      </c>
      <c r="K214" s="225"/>
      <c r="L214" s="43"/>
      <c r="M214" s="233" t="s">
        <v>1</v>
      </c>
      <c r="N214" s="234" t="s">
        <v>39</v>
      </c>
      <c r="O214" s="90"/>
      <c r="P214" s="235">
        <f>O214*H214</f>
        <v>0</v>
      </c>
      <c r="Q214" s="235">
        <v>0</v>
      </c>
      <c r="R214" s="235">
        <f>Q214*H214</f>
        <v>0</v>
      </c>
      <c r="S214" s="235">
        <v>0</v>
      </c>
      <c r="T214" s="236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1" t="s">
        <v>139</v>
      </c>
      <c r="AT214" s="231" t="s">
        <v>135</v>
      </c>
      <c r="AU214" s="231" t="s">
        <v>84</v>
      </c>
      <c r="AY214" s="16" t="s">
        <v>133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6" t="s">
        <v>82</v>
      </c>
      <c r="BK214" s="232">
        <f>ROUND(I214*H214,2)</f>
        <v>0</v>
      </c>
      <c r="BL214" s="16" t="s">
        <v>139</v>
      </c>
      <c r="BM214" s="231" t="s">
        <v>1396</v>
      </c>
    </row>
    <row r="215" s="2" customFormat="1" ht="16.5" customHeight="1">
      <c r="A215" s="37"/>
      <c r="B215" s="38"/>
      <c r="C215" s="218" t="s">
        <v>74</v>
      </c>
      <c r="D215" s="218" t="s">
        <v>135</v>
      </c>
      <c r="E215" s="219" t="s">
        <v>2126</v>
      </c>
      <c r="F215" s="220" t="s">
        <v>2127</v>
      </c>
      <c r="G215" s="221" t="s">
        <v>166</v>
      </c>
      <c r="H215" s="222">
        <v>1</v>
      </c>
      <c r="I215" s="223"/>
      <c r="J215" s="224">
        <f>ROUND(I215*H215,2)</f>
        <v>0</v>
      </c>
      <c r="K215" s="225"/>
      <c r="L215" s="43"/>
      <c r="M215" s="233" t="s">
        <v>1</v>
      </c>
      <c r="N215" s="234" t="s">
        <v>39</v>
      </c>
      <c r="O215" s="90"/>
      <c r="P215" s="235">
        <f>O215*H215</f>
        <v>0</v>
      </c>
      <c r="Q215" s="235">
        <v>0</v>
      </c>
      <c r="R215" s="235">
        <f>Q215*H215</f>
        <v>0</v>
      </c>
      <c r="S215" s="235">
        <v>0</v>
      </c>
      <c r="T215" s="236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1" t="s">
        <v>139</v>
      </c>
      <c r="AT215" s="231" t="s">
        <v>135</v>
      </c>
      <c r="AU215" s="231" t="s">
        <v>84</v>
      </c>
      <c r="AY215" s="16" t="s">
        <v>133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6" t="s">
        <v>82</v>
      </c>
      <c r="BK215" s="232">
        <f>ROUND(I215*H215,2)</f>
        <v>0</v>
      </c>
      <c r="BL215" s="16" t="s">
        <v>139</v>
      </c>
      <c r="BM215" s="231" t="s">
        <v>1404</v>
      </c>
    </row>
    <row r="216" s="2" customFormat="1" ht="16.5" customHeight="1">
      <c r="A216" s="37"/>
      <c r="B216" s="38"/>
      <c r="C216" s="218" t="s">
        <v>74</v>
      </c>
      <c r="D216" s="218" t="s">
        <v>135</v>
      </c>
      <c r="E216" s="219" t="s">
        <v>2128</v>
      </c>
      <c r="F216" s="220" t="s">
        <v>2129</v>
      </c>
      <c r="G216" s="221" t="s">
        <v>166</v>
      </c>
      <c r="H216" s="222">
        <v>1</v>
      </c>
      <c r="I216" s="223"/>
      <c r="J216" s="224">
        <f>ROUND(I216*H216,2)</f>
        <v>0</v>
      </c>
      <c r="K216" s="225"/>
      <c r="L216" s="43"/>
      <c r="M216" s="233" t="s">
        <v>1</v>
      </c>
      <c r="N216" s="234" t="s">
        <v>39</v>
      </c>
      <c r="O216" s="90"/>
      <c r="P216" s="235">
        <f>O216*H216</f>
        <v>0</v>
      </c>
      <c r="Q216" s="235">
        <v>0</v>
      </c>
      <c r="R216" s="235">
        <f>Q216*H216</f>
        <v>0</v>
      </c>
      <c r="S216" s="235">
        <v>0</v>
      </c>
      <c r="T216" s="236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1" t="s">
        <v>139</v>
      </c>
      <c r="AT216" s="231" t="s">
        <v>135</v>
      </c>
      <c r="AU216" s="231" t="s">
        <v>84</v>
      </c>
      <c r="AY216" s="16" t="s">
        <v>133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6" t="s">
        <v>82</v>
      </c>
      <c r="BK216" s="232">
        <f>ROUND(I216*H216,2)</f>
        <v>0</v>
      </c>
      <c r="BL216" s="16" t="s">
        <v>139</v>
      </c>
      <c r="BM216" s="231" t="s">
        <v>1412</v>
      </c>
    </row>
    <row r="217" s="2" customFormat="1" ht="16.5" customHeight="1">
      <c r="A217" s="37"/>
      <c r="B217" s="38"/>
      <c r="C217" s="218" t="s">
        <v>74</v>
      </c>
      <c r="D217" s="218" t="s">
        <v>135</v>
      </c>
      <c r="E217" s="219" t="s">
        <v>2130</v>
      </c>
      <c r="F217" s="220" t="s">
        <v>2098</v>
      </c>
      <c r="G217" s="221" t="s">
        <v>166</v>
      </c>
      <c r="H217" s="222">
        <v>1</v>
      </c>
      <c r="I217" s="223"/>
      <c r="J217" s="224">
        <f>ROUND(I217*H217,2)</f>
        <v>0</v>
      </c>
      <c r="K217" s="225"/>
      <c r="L217" s="43"/>
      <c r="M217" s="233" t="s">
        <v>1</v>
      </c>
      <c r="N217" s="234" t="s">
        <v>39</v>
      </c>
      <c r="O217" s="90"/>
      <c r="P217" s="235">
        <f>O217*H217</f>
        <v>0</v>
      </c>
      <c r="Q217" s="235">
        <v>0</v>
      </c>
      <c r="R217" s="235">
        <f>Q217*H217</f>
        <v>0</v>
      </c>
      <c r="S217" s="235">
        <v>0</v>
      </c>
      <c r="T217" s="236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1" t="s">
        <v>139</v>
      </c>
      <c r="AT217" s="231" t="s">
        <v>135</v>
      </c>
      <c r="AU217" s="231" t="s">
        <v>84</v>
      </c>
      <c r="AY217" s="16" t="s">
        <v>133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6" t="s">
        <v>82</v>
      </c>
      <c r="BK217" s="232">
        <f>ROUND(I217*H217,2)</f>
        <v>0</v>
      </c>
      <c r="BL217" s="16" t="s">
        <v>139</v>
      </c>
      <c r="BM217" s="231" t="s">
        <v>1420</v>
      </c>
    </row>
    <row r="218" s="2" customFormat="1" ht="16.5" customHeight="1">
      <c r="A218" s="37"/>
      <c r="B218" s="38"/>
      <c r="C218" s="218" t="s">
        <v>74</v>
      </c>
      <c r="D218" s="218" t="s">
        <v>135</v>
      </c>
      <c r="E218" s="219" t="s">
        <v>2099</v>
      </c>
      <c r="F218" s="220" t="s">
        <v>2100</v>
      </c>
      <c r="G218" s="221" t="s">
        <v>166</v>
      </c>
      <c r="H218" s="222">
        <v>1</v>
      </c>
      <c r="I218" s="223"/>
      <c r="J218" s="224">
        <f>ROUND(I218*H218,2)</f>
        <v>0</v>
      </c>
      <c r="K218" s="225"/>
      <c r="L218" s="43"/>
      <c r="M218" s="233" t="s">
        <v>1</v>
      </c>
      <c r="N218" s="234" t="s">
        <v>39</v>
      </c>
      <c r="O218" s="90"/>
      <c r="P218" s="235">
        <f>O218*H218</f>
        <v>0</v>
      </c>
      <c r="Q218" s="235">
        <v>0</v>
      </c>
      <c r="R218" s="235">
        <f>Q218*H218</f>
        <v>0</v>
      </c>
      <c r="S218" s="235">
        <v>0</v>
      </c>
      <c r="T218" s="236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1" t="s">
        <v>139</v>
      </c>
      <c r="AT218" s="231" t="s">
        <v>135</v>
      </c>
      <c r="AU218" s="231" t="s">
        <v>84</v>
      </c>
      <c r="AY218" s="16" t="s">
        <v>133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6" t="s">
        <v>82</v>
      </c>
      <c r="BK218" s="232">
        <f>ROUND(I218*H218,2)</f>
        <v>0</v>
      </c>
      <c r="BL218" s="16" t="s">
        <v>139</v>
      </c>
      <c r="BM218" s="231" t="s">
        <v>1428</v>
      </c>
    </row>
    <row r="219" s="2" customFormat="1" ht="16.5" customHeight="1">
      <c r="A219" s="37"/>
      <c r="B219" s="38"/>
      <c r="C219" s="218" t="s">
        <v>74</v>
      </c>
      <c r="D219" s="218" t="s">
        <v>135</v>
      </c>
      <c r="E219" s="219" t="s">
        <v>2107</v>
      </c>
      <c r="F219" s="220" t="s">
        <v>2108</v>
      </c>
      <c r="G219" s="221" t="s">
        <v>166</v>
      </c>
      <c r="H219" s="222">
        <v>6</v>
      </c>
      <c r="I219" s="223"/>
      <c r="J219" s="224">
        <f>ROUND(I219*H219,2)</f>
        <v>0</v>
      </c>
      <c r="K219" s="225"/>
      <c r="L219" s="43"/>
      <c r="M219" s="233" t="s">
        <v>1</v>
      </c>
      <c r="N219" s="234" t="s">
        <v>39</v>
      </c>
      <c r="O219" s="90"/>
      <c r="P219" s="235">
        <f>O219*H219</f>
        <v>0</v>
      </c>
      <c r="Q219" s="235">
        <v>0</v>
      </c>
      <c r="R219" s="235">
        <f>Q219*H219</f>
        <v>0</v>
      </c>
      <c r="S219" s="235">
        <v>0</v>
      </c>
      <c r="T219" s="236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1" t="s">
        <v>139</v>
      </c>
      <c r="AT219" s="231" t="s">
        <v>135</v>
      </c>
      <c r="AU219" s="231" t="s">
        <v>84</v>
      </c>
      <c r="AY219" s="16" t="s">
        <v>133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6" t="s">
        <v>82</v>
      </c>
      <c r="BK219" s="232">
        <f>ROUND(I219*H219,2)</f>
        <v>0</v>
      </c>
      <c r="BL219" s="16" t="s">
        <v>139</v>
      </c>
      <c r="BM219" s="231" t="s">
        <v>1436</v>
      </c>
    </row>
    <row r="220" s="2" customFormat="1" ht="33" customHeight="1">
      <c r="A220" s="37"/>
      <c r="B220" s="38"/>
      <c r="C220" s="218" t="s">
        <v>74</v>
      </c>
      <c r="D220" s="218" t="s">
        <v>135</v>
      </c>
      <c r="E220" s="219" t="s">
        <v>2113</v>
      </c>
      <c r="F220" s="220" t="s">
        <v>2114</v>
      </c>
      <c r="G220" s="221" t="s">
        <v>166</v>
      </c>
      <c r="H220" s="222">
        <v>5</v>
      </c>
      <c r="I220" s="223"/>
      <c r="J220" s="224">
        <f>ROUND(I220*H220,2)</f>
        <v>0</v>
      </c>
      <c r="K220" s="225"/>
      <c r="L220" s="43"/>
      <c r="M220" s="233" t="s">
        <v>1</v>
      </c>
      <c r="N220" s="234" t="s">
        <v>39</v>
      </c>
      <c r="O220" s="90"/>
      <c r="P220" s="235">
        <f>O220*H220</f>
        <v>0</v>
      </c>
      <c r="Q220" s="235">
        <v>0</v>
      </c>
      <c r="R220" s="235">
        <f>Q220*H220</f>
        <v>0</v>
      </c>
      <c r="S220" s="235">
        <v>0</v>
      </c>
      <c r="T220" s="236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1" t="s">
        <v>139</v>
      </c>
      <c r="AT220" s="231" t="s">
        <v>135</v>
      </c>
      <c r="AU220" s="231" t="s">
        <v>84</v>
      </c>
      <c r="AY220" s="16" t="s">
        <v>133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6" t="s">
        <v>82</v>
      </c>
      <c r="BK220" s="232">
        <f>ROUND(I220*H220,2)</f>
        <v>0</v>
      </c>
      <c r="BL220" s="16" t="s">
        <v>139</v>
      </c>
      <c r="BM220" s="231" t="s">
        <v>1444</v>
      </c>
    </row>
    <row r="221" s="2" customFormat="1" ht="24.15" customHeight="1">
      <c r="A221" s="37"/>
      <c r="B221" s="38"/>
      <c r="C221" s="218" t="s">
        <v>74</v>
      </c>
      <c r="D221" s="218" t="s">
        <v>135</v>
      </c>
      <c r="E221" s="219" t="s">
        <v>2131</v>
      </c>
      <c r="F221" s="220" t="s">
        <v>2116</v>
      </c>
      <c r="G221" s="221" t="s">
        <v>138</v>
      </c>
      <c r="H221" s="222">
        <v>1</v>
      </c>
      <c r="I221" s="223"/>
      <c r="J221" s="224">
        <f>ROUND(I221*H221,2)</f>
        <v>0</v>
      </c>
      <c r="K221" s="225"/>
      <c r="L221" s="43"/>
      <c r="M221" s="233" t="s">
        <v>1</v>
      </c>
      <c r="N221" s="234" t="s">
        <v>39</v>
      </c>
      <c r="O221" s="90"/>
      <c r="P221" s="235">
        <f>O221*H221</f>
        <v>0</v>
      </c>
      <c r="Q221" s="235">
        <v>0</v>
      </c>
      <c r="R221" s="235">
        <f>Q221*H221</f>
        <v>0</v>
      </c>
      <c r="S221" s="235">
        <v>0</v>
      </c>
      <c r="T221" s="236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1" t="s">
        <v>139</v>
      </c>
      <c r="AT221" s="231" t="s">
        <v>135</v>
      </c>
      <c r="AU221" s="231" t="s">
        <v>84</v>
      </c>
      <c r="AY221" s="16" t="s">
        <v>133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6" t="s">
        <v>82</v>
      </c>
      <c r="BK221" s="232">
        <f>ROUND(I221*H221,2)</f>
        <v>0</v>
      </c>
      <c r="BL221" s="16" t="s">
        <v>139</v>
      </c>
      <c r="BM221" s="231" t="s">
        <v>1452</v>
      </c>
    </row>
    <row r="222" s="2" customFormat="1" ht="16.5" customHeight="1">
      <c r="A222" s="37"/>
      <c r="B222" s="38"/>
      <c r="C222" s="218" t="s">
        <v>74</v>
      </c>
      <c r="D222" s="218" t="s">
        <v>135</v>
      </c>
      <c r="E222" s="219" t="s">
        <v>2132</v>
      </c>
      <c r="F222" s="220" t="s">
        <v>2133</v>
      </c>
      <c r="G222" s="221" t="s">
        <v>138</v>
      </c>
      <c r="H222" s="222">
        <v>1</v>
      </c>
      <c r="I222" s="223"/>
      <c r="J222" s="224">
        <f>ROUND(I222*H222,2)</f>
        <v>0</v>
      </c>
      <c r="K222" s="225"/>
      <c r="L222" s="43"/>
      <c r="M222" s="233" t="s">
        <v>1</v>
      </c>
      <c r="N222" s="234" t="s">
        <v>39</v>
      </c>
      <c r="O222" s="90"/>
      <c r="P222" s="235">
        <f>O222*H222</f>
        <v>0</v>
      </c>
      <c r="Q222" s="235">
        <v>0</v>
      </c>
      <c r="R222" s="235">
        <f>Q222*H222</f>
        <v>0</v>
      </c>
      <c r="S222" s="235">
        <v>0</v>
      </c>
      <c r="T222" s="236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1" t="s">
        <v>139</v>
      </c>
      <c r="AT222" s="231" t="s">
        <v>135</v>
      </c>
      <c r="AU222" s="231" t="s">
        <v>84</v>
      </c>
      <c r="AY222" s="16" t="s">
        <v>133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6" t="s">
        <v>82</v>
      </c>
      <c r="BK222" s="232">
        <f>ROUND(I222*H222,2)</f>
        <v>0</v>
      </c>
      <c r="BL222" s="16" t="s">
        <v>139</v>
      </c>
      <c r="BM222" s="231" t="s">
        <v>1460</v>
      </c>
    </row>
    <row r="223" s="12" customFormat="1" ht="22.8" customHeight="1">
      <c r="A223" s="12"/>
      <c r="B223" s="202"/>
      <c r="C223" s="203"/>
      <c r="D223" s="204" t="s">
        <v>73</v>
      </c>
      <c r="E223" s="216" t="s">
        <v>318</v>
      </c>
      <c r="F223" s="216" t="s">
        <v>2134</v>
      </c>
      <c r="G223" s="203"/>
      <c r="H223" s="203"/>
      <c r="I223" s="206"/>
      <c r="J223" s="217">
        <f>BK223</f>
        <v>0</v>
      </c>
      <c r="K223" s="203"/>
      <c r="L223" s="208"/>
      <c r="M223" s="209"/>
      <c r="N223" s="210"/>
      <c r="O223" s="210"/>
      <c r="P223" s="211">
        <f>SUM(P224:P228)</f>
        <v>0</v>
      </c>
      <c r="Q223" s="210"/>
      <c r="R223" s="211">
        <f>SUM(R224:R228)</f>
        <v>0</v>
      </c>
      <c r="S223" s="210"/>
      <c r="T223" s="212">
        <f>SUM(T224:T228)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13" t="s">
        <v>82</v>
      </c>
      <c r="AT223" s="214" t="s">
        <v>73</v>
      </c>
      <c r="AU223" s="214" t="s">
        <v>82</v>
      </c>
      <c r="AY223" s="213" t="s">
        <v>133</v>
      </c>
      <c r="BK223" s="215">
        <f>SUM(BK224:BK228)</f>
        <v>0</v>
      </c>
    </row>
    <row r="224" s="2" customFormat="1" ht="24.15" customHeight="1">
      <c r="A224" s="37"/>
      <c r="B224" s="38"/>
      <c r="C224" s="218" t="s">
        <v>74</v>
      </c>
      <c r="D224" s="218" t="s">
        <v>135</v>
      </c>
      <c r="E224" s="219" t="s">
        <v>2135</v>
      </c>
      <c r="F224" s="220" t="s">
        <v>2136</v>
      </c>
      <c r="G224" s="221" t="s">
        <v>138</v>
      </c>
      <c r="H224" s="222">
        <v>1</v>
      </c>
      <c r="I224" s="223"/>
      <c r="J224" s="224">
        <f>ROUND(I224*H224,2)</f>
        <v>0</v>
      </c>
      <c r="K224" s="225"/>
      <c r="L224" s="43"/>
      <c r="M224" s="233" t="s">
        <v>1</v>
      </c>
      <c r="N224" s="234" t="s">
        <v>39</v>
      </c>
      <c r="O224" s="90"/>
      <c r="P224" s="235">
        <f>O224*H224</f>
        <v>0</v>
      </c>
      <c r="Q224" s="235">
        <v>0</v>
      </c>
      <c r="R224" s="235">
        <f>Q224*H224</f>
        <v>0</v>
      </c>
      <c r="S224" s="235">
        <v>0</v>
      </c>
      <c r="T224" s="236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1" t="s">
        <v>139</v>
      </c>
      <c r="AT224" s="231" t="s">
        <v>135</v>
      </c>
      <c r="AU224" s="231" t="s">
        <v>84</v>
      </c>
      <c r="AY224" s="16" t="s">
        <v>133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6" t="s">
        <v>82</v>
      </c>
      <c r="BK224" s="232">
        <f>ROUND(I224*H224,2)</f>
        <v>0</v>
      </c>
      <c r="BL224" s="16" t="s">
        <v>139</v>
      </c>
      <c r="BM224" s="231" t="s">
        <v>1473</v>
      </c>
    </row>
    <row r="225" s="2" customFormat="1" ht="24.15" customHeight="1">
      <c r="A225" s="37"/>
      <c r="B225" s="38"/>
      <c r="C225" s="218" t="s">
        <v>74</v>
      </c>
      <c r="D225" s="218" t="s">
        <v>135</v>
      </c>
      <c r="E225" s="219" t="s">
        <v>2137</v>
      </c>
      <c r="F225" s="220" t="s">
        <v>2138</v>
      </c>
      <c r="G225" s="221" t="s">
        <v>166</v>
      </c>
      <c r="H225" s="222">
        <v>3</v>
      </c>
      <c r="I225" s="223"/>
      <c r="J225" s="224">
        <f>ROUND(I225*H225,2)</f>
        <v>0</v>
      </c>
      <c r="K225" s="225"/>
      <c r="L225" s="43"/>
      <c r="M225" s="233" t="s">
        <v>1</v>
      </c>
      <c r="N225" s="234" t="s">
        <v>39</v>
      </c>
      <c r="O225" s="90"/>
      <c r="P225" s="235">
        <f>O225*H225</f>
        <v>0</v>
      </c>
      <c r="Q225" s="235">
        <v>0</v>
      </c>
      <c r="R225" s="235">
        <f>Q225*H225</f>
        <v>0</v>
      </c>
      <c r="S225" s="235">
        <v>0</v>
      </c>
      <c r="T225" s="236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1" t="s">
        <v>139</v>
      </c>
      <c r="AT225" s="231" t="s">
        <v>135</v>
      </c>
      <c r="AU225" s="231" t="s">
        <v>84</v>
      </c>
      <c r="AY225" s="16" t="s">
        <v>133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6" t="s">
        <v>82</v>
      </c>
      <c r="BK225" s="232">
        <f>ROUND(I225*H225,2)</f>
        <v>0</v>
      </c>
      <c r="BL225" s="16" t="s">
        <v>139</v>
      </c>
      <c r="BM225" s="231" t="s">
        <v>1481</v>
      </c>
    </row>
    <row r="226" s="2" customFormat="1" ht="16.5" customHeight="1">
      <c r="A226" s="37"/>
      <c r="B226" s="38"/>
      <c r="C226" s="218" t="s">
        <v>74</v>
      </c>
      <c r="D226" s="218" t="s">
        <v>135</v>
      </c>
      <c r="E226" s="219" t="s">
        <v>2139</v>
      </c>
      <c r="F226" s="220" t="s">
        <v>2140</v>
      </c>
      <c r="G226" s="221" t="s">
        <v>166</v>
      </c>
      <c r="H226" s="222">
        <v>1</v>
      </c>
      <c r="I226" s="223"/>
      <c r="J226" s="224">
        <f>ROUND(I226*H226,2)</f>
        <v>0</v>
      </c>
      <c r="K226" s="225"/>
      <c r="L226" s="43"/>
      <c r="M226" s="233" t="s">
        <v>1</v>
      </c>
      <c r="N226" s="234" t="s">
        <v>39</v>
      </c>
      <c r="O226" s="90"/>
      <c r="P226" s="235">
        <f>O226*H226</f>
        <v>0</v>
      </c>
      <c r="Q226" s="235">
        <v>0</v>
      </c>
      <c r="R226" s="235">
        <f>Q226*H226</f>
        <v>0</v>
      </c>
      <c r="S226" s="235">
        <v>0</v>
      </c>
      <c r="T226" s="236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1" t="s">
        <v>139</v>
      </c>
      <c r="AT226" s="231" t="s">
        <v>135</v>
      </c>
      <c r="AU226" s="231" t="s">
        <v>84</v>
      </c>
      <c r="AY226" s="16" t="s">
        <v>133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6" t="s">
        <v>82</v>
      </c>
      <c r="BK226" s="232">
        <f>ROUND(I226*H226,2)</f>
        <v>0</v>
      </c>
      <c r="BL226" s="16" t="s">
        <v>139</v>
      </c>
      <c r="BM226" s="231" t="s">
        <v>1491</v>
      </c>
    </row>
    <row r="227" s="2" customFormat="1" ht="16.5" customHeight="1">
      <c r="A227" s="37"/>
      <c r="B227" s="38"/>
      <c r="C227" s="218" t="s">
        <v>74</v>
      </c>
      <c r="D227" s="218" t="s">
        <v>135</v>
      </c>
      <c r="E227" s="219" t="s">
        <v>2141</v>
      </c>
      <c r="F227" s="220" t="s">
        <v>2142</v>
      </c>
      <c r="G227" s="221" t="s">
        <v>166</v>
      </c>
      <c r="H227" s="222">
        <v>3</v>
      </c>
      <c r="I227" s="223"/>
      <c r="J227" s="224">
        <f>ROUND(I227*H227,2)</f>
        <v>0</v>
      </c>
      <c r="K227" s="225"/>
      <c r="L227" s="43"/>
      <c r="M227" s="233" t="s">
        <v>1</v>
      </c>
      <c r="N227" s="234" t="s">
        <v>39</v>
      </c>
      <c r="O227" s="90"/>
      <c r="P227" s="235">
        <f>O227*H227</f>
        <v>0</v>
      </c>
      <c r="Q227" s="235">
        <v>0</v>
      </c>
      <c r="R227" s="235">
        <f>Q227*H227</f>
        <v>0</v>
      </c>
      <c r="S227" s="235">
        <v>0</v>
      </c>
      <c r="T227" s="236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1" t="s">
        <v>139</v>
      </c>
      <c r="AT227" s="231" t="s">
        <v>135</v>
      </c>
      <c r="AU227" s="231" t="s">
        <v>84</v>
      </c>
      <c r="AY227" s="16" t="s">
        <v>133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6" t="s">
        <v>82</v>
      </c>
      <c r="BK227" s="232">
        <f>ROUND(I227*H227,2)</f>
        <v>0</v>
      </c>
      <c r="BL227" s="16" t="s">
        <v>139</v>
      </c>
      <c r="BM227" s="231" t="s">
        <v>1500</v>
      </c>
    </row>
    <row r="228" s="2" customFormat="1" ht="24.15" customHeight="1">
      <c r="A228" s="37"/>
      <c r="B228" s="38"/>
      <c r="C228" s="218" t="s">
        <v>74</v>
      </c>
      <c r="D228" s="218" t="s">
        <v>135</v>
      </c>
      <c r="E228" s="219" t="s">
        <v>2143</v>
      </c>
      <c r="F228" s="220" t="s">
        <v>2116</v>
      </c>
      <c r="G228" s="221" t="s">
        <v>138</v>
      </c>
      <c r="H228" s="222">
        <v>1</v>
      </c>
      <c r="I228" s="223"/>
      <c r="J228" s="224">
        <f>ROUND(I228*H228,2)</f>
        <v>0</v>
      </c>
      <c r="K228" s="225"/>
      <c r="L228" s="43"/>
      <c r="M228" s="233" t="s">
        <v>1</v>
      </c>
      <c r="N228" s="234" t="s">
        <v>39</v>
      </c>
      <c r="O228" s="90"/>
      <c r="P228" s="235">
        <f>O228*H228</f>
        <v>0</v>
      </c>
      <c r="Q228" s="235">
        <v>0</v>
      </c>
      <c r="R228" s="235">
        <f>Q228*H228</f>
        <v>0</v>
      </c>
      <c r="S228" s="235">
        <v>0</v>
      </c>
      <c r="T228" s="236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1" t="s">
        <v>139</v>
      </c>
      <c r="AT228" s="231" t="s">
        <v>135</v>
      </c>
      <c r="AU228" s="231" t="s">
        <v>84</v>
      </c>
      <c r="AY228" s="16" t="s">
        <v>133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6" t="s">
        <v>82</v>
      </c>
      <c r="BK228" s="232">
        <f>ROUND(I228*H228,2)</f>
        <v>0</v>
      </c>
      <c r="BL228" s="16" t="s">
        <v>139</v>
      </c>
      <c r="BM228" s="231" t="s">
        <v>1508</v>
      </c>
    </row>
    <row r="229" s="12" customFormat="1" ht="22.8" customHeight="1">
      <c r="A229" s="12"/>
      <c r="B229" s="202"/>
      <c r="C229" s="203"/>
      <c r="D229" s="204" t="s">
        <v>73</v>
      </c>
      <c r="E229" s="216" t="s">
        <v>2144</v>
      </c>
      <c r="F229" s="216" t="s">
        <v>2145</v>
      </c>
      <c r="G229" s="203"/>
      <c r="H229" s="203"/>
      <c r="I229" s="206"/>
      <c r="J229" s="217">
        <f>BK229</f>
        <v>0</v>
      </c>
      <c r="K229" s="203"/>
      <c r="L229" s="208"/>
      <c r="M229" s="209"/>
      <c r="N229" s="210"/>
      <c r="O229" s="210"/>
      <c r="P229" s="211">
        <f>SUM(P230:P232)</f>
        <v>0</v>
      </c>
      <c r="Q229" s="210"/>
      <c r="R229" s="211">
        <f>SUM(R230:R232)</f>
        <v>0</v>
      </c>
      <c r="S229" s="210"/>
      <c r="T229" s="212">
        <f>SUM(T230:T232)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3" t="s">
        <v>82</v>
      </c>
      <c r="AT229" s="214" t="s">
        <v>73</v>
      </c>
      <c r="AU229" s="214" t="s">
        <v>82</v>
      </c>
      <c r="AY229" s="213" t="s">
        <v>133</v>
      </c>
      <c r="BK229" s="215">
        <f>SUM(BK230:BK232)</f>
        <v>0</v>
      </c>
    </row>
    <row r="230" s="2" customFormat="1" ht="24.15" customHeight="1">
      <c r="A230" s="37"/>
      <c r="B230" s="38"/>
      <c r="C230" s="218" t="s">
        <v>74</v>
      </c>
      <c r="D230" s="218" t="s">
        <v>135</v>
      </c>
      <c r="E230" s="219" t="s">
        <v>2146</v>
      </c>
      <c r="F230" s="220" t="s">
        <v>2147</v>
      </c>
      <c r="G230" s="221" t="s">
        <v>138</v>
      </c>
      <c r="H230" s="222">
        <v>1</v>
      </c>
      <c r="I230" s="223"/>
      <c r="J230" s="224">
        <f>ROUND(I230*H230,2)</f>
        <v>0</v>
      </c>
      <c r="K230" s="225"/>
      <c r="L230" s="43"/>
      <c r="M230" s="233" t="s">
        <v>1</v>
      </c>
      <c r="N230" s="234" t="s">
        <v>39</v>
      </c>
      <c r="O230" s="90"/>
      <c r="P230" s="235">
        <f>O230*H230</f>
        <v>0</v>
      </c>
      <c r="Q230" s="235">
        <v>0</v>
      </c>
      <c r="R230" s="235">
        <f>Q230*H230</f>
        <v>0</v>
      </c>
      <c r="S230" s="235">
        <v>0</v>
      </c>
      <c r="T230" s="236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1" t="s">
        <v>139</v>
      </c>
      <c r="AT230" s="231" t="s">
        <v>135</v>
      </c>
      <c r="AU230" s="231" t="s">
        <v>84</v>
      </c>
      <c r="AY230" s="16" t="s">
        <v>133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6" t="s">
        <v>82</v>
      </c>
      <c r="BK230" s="232">
        <f>ROUND(I230*H230,2)</f>
        <v>0</v>
      </c>
      <c r="BL230" s="16" t="s">
        <v>139</v>
      </c>
      <c r="BM230" s="231" t="s">
        <v>1516</v>
      </c>
    </row>
    <row r="231" s="2" customFormat="1" ht="37.8" customHeight="1">
      <c r="A231" s="37"/>
      <c r="B231" s="38"/>
      <c r="C231" s="218" t="s">
        <v>74</v>
      </c>
      <c r="D231" s="218" t="s">
        <v>135</v>
      </c>
      <c r="E231" s="219" t="s">
        <v>2148</v>
      </c>
      <c r="F231" s="220" t="s">
        <v>2149</v>
      </c>
      <c r="G231" s="221" t="s">
        <v>138</v>
      </c>
      <c r="H231" s="222">
        <v>3</v>
      </c>
      <c r="I231" s="223"/>
      <c r="J231" s="224">
        <f>ROUND(I231*H231,2)</f>
        <v>0</v>
      </c>
      <c r="K231" s="225"/>
      <c r="L231" s="43"/>
      <c r="M231" s="233" t="s">
        <v>1</v>
      </c>
      <c r="N231" s="234" t="s">
        <v>39</v>
      </c>
      <c r="O231" s="90"/>
      <c r="P231" s="235">
        <f>O231*H231</f>
        <v>0</v>
      </c>
      <c r="Q231" s="235">
        <v>0</v>
      </c>
      <c r="R231" s="235">
        <f>Q231*H231</f>
        <v>0</v>
      </c>
      <c r="S231" s="235">
        <v>0</v>
      </c>
      <c r="T231" s="236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1" t="s">
        <v>139</v>
      </c>
      <c r="AT231" s="231" t="s">
        <v>135</v>
      </c>
      <c r="AU231" s="231" t="s">
        <v>84</v>
      </c>
      <c r="AY231" s="16" t="s">
        <v>133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6" t="s">
        <v>82</v>
      </c>
      <c r="BK231" s="232">
        <f>ROUND(I231*H231,2)</f>
        <v>0</v>
      </c>
      <c r="BL231" s="16" t="s">
        <v>139</v>
      </c>
      <c r="BM231" s="231" t="s">
        <v>1524</v>
      </c>
    </row>
    <row r="232" s="2" customFormat="1" ht="16.5" customHeight="1">
      <c r="A232" s="37"/>
      <c r="B232" s="38"/>
      <c r="C232" s="218" t="s">
        <v>74</v>
      </c>
      <c r="D232" s="218" t="s">
        <v>135</v>
      </c>
      <c r="E232" s="219" t="s">
        <v>2150</v>
      </c>
      <c r="F232" s="220" t="s">
        <v>2151</v>
      </c>
      <c r="G232" s="221" t="s">
        <v>138</v>
      </c>
      <c r="H232" s="222">
        <v>7</v>
      </c>
      <c r="I232" s="223"/>
      <c r="J232" s="224">
        <f>ROUND(I232*H232,2)</f>
        <v>0</v>
      </c>
      <c r="K232" s="225"/>
      <c r="L232" s="43"/>
      <c r="M232" s="233" t="s">
        <v>1</v>
      </c>
      <c r="N232" s="234" t="s">
        <v>39</v>
      </c>
      <c r="O232" s="90"/>
      <c r="P232" s="235">
        <f>O232*H232</f>
        <v>0</v>
      </c>
      <c r="Q232" s="235">
        <v>0</v>
      </c>
      <c r="R232" s="235">
        <f>Q232*H232</f>
        <v>0</v>
      </c>
      <c r="S232" s="235">
        <v>0</v>
      </c>
      <c r="T232" s="236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1" t="s">
        <v>139</v>
      </c>
      <c r="AT232" s="231" t="s">
        <v>135</v>
      </c>
      <c r="AU232" s="231" t="s">
        <v>84</v>
      </c>
      <c r="AY232" s="16" t="s">
        <v>133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6" t="s">
        <v>82</v>
      </c>
      <c r="BK232" s="232">
        <f>ROUND(I232*H232,2)</f>
        <v>0</v>
      </c>
      <c r="BL232" s="16" t="s">
        <v>139</v>
      </c>
      <c r="BM232" s="231" t="s">
        <v>1532</v>
      </c>
    </row>
    <row r="233" s="12" customFormat="1" ht="22.8" customHeight="1">
      <c r="A233" s="12"/>
      <c r="B233" s="202"/>
      <c r="C233" s="203"/>
      <c r="D233" s="204" t="s">
        <v>73</v>
      </c>
      <c r="E233" s="216" t="s">
        <v>2152</v>
      </c>
      <c r="F233" s="216" t="s">
        <v>2153</v>
      </c>
      <c r="G233" s="203"/>
      <c r="H233" s="203"/>
      <c r="I233" s="206"/>
      <c r="J233" s="217">
        <f>BK233</f>
        <v>0</v>
      </c>
      <c r="K233" s="203"/>
      <c r="L233" s="208"/>
      <c r="M233" s="209"/>
      <c r="N233" s="210"/>
      <c r="O233" s="210"/>
      <c r="P233" s="211">
        <f>SUM(P234:P247)</f>
        <v>0</v>
      </c>
      <c r="Q233" s="210"/>
      <c r="R233" s="211">
        <f>SUM(R234:R247)</f>
        <v>0</v>
      </c>
      <c r="S233" s="210"/>
      <c r="T233" s="212">
        <f>SUM(T234:T247)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13" t="s">
        <v>82</v>
      </c>
      <c r="AT233" s="214" t="s">
        <v>73</v>
      </c>
      <c r="AU233" s="214" t="s">
        <v>82</v>
      </c>
      <c r="AY233" s="213" t="s">
        <v>133</v>
      </c>
      <c r="BK233" s="215">
        <f>SUM(BK234:BK247)</f>
        <v>0</v>
      </c>
    </row>
    <row r="234" s="2" customFormat="1" ht="24.15" customHeight="1">
      <c r="A234" s="37"/>
      <c r="B234" s="38"/>
      <c r="C234" s="218" t="s">
        <v>74</v>
      </c>
      <c r="D234" s="218" t="s">
        <v>135</v>
      </c>
      <c r="E234" s="219" t="s">
        <v>2154</v>
      </c>
      <c r="F234" s="220" t="s">
        <v>2155</v>
      </c>
      <c r="G234" s="221" t="s">
        <v>138</v>
      </c>
      <c r="H234" s="222">
        <v>6</v>
      </c>
      <c r="I234" s="223"/>
      <c r="J234" s="224">
        <f>ROUND(I234*H234,2)</f>
        <v>0</v>
      </c>
      <c r="K234" s="225"/>
      <c r="L234" s="43"/>
      <c r="M234" s="233" t="s">
        <v>1</v>
      </c>
      <c r="N234" s="234" t="s">
        <v>39</v>
      </c>
      <c r="O234" s="90"/>
      <c r="P234" s="235">
        <f>O234*H234</f>
        <v>0</v>
      </c>
      <c r="Q234" s="235">
        <v>0</v>
      </c>
      <c r="R234" s="235">
        <f>Q234*H234</f>
        <v>0</v>
      </c>
      <c r="S234" s="235">
        <v>0</v>
      </c>
      <c r="T234" s="236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1" t="s">
        <v>139</v>
      </c>
      <c r="AT234" s="231" t="s">
        <v>135</v>
      </c>
      <c r="AU234" s="231" t="s">
        <v>84</v>
      </c>
      <c r="AY234" s="16" t="s">
        <v>133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6" t="s">
        <v>82</v>
      </c>
      <c r="BK234" s="232">
        <f>ROUND(I234*H234,2)</f>
        <v>0</v>
      </c>
      <c r="BL234" s="16" t="s">
        <v>139</v>
      </c>
      <c r="BM234" s="231" t="s">
        <v>1540</v>
      </c>
    </row>
    <row r="235" s="2" customFormat="1" ht="24.15" customHeight="1">
      <c r="A235" s="37"/>
      <c r="B235" s="38"/>
      <c r="C235" s="218" t="s">
        <v>74</v>
      </c>
      <c r="D235" s="218" t="s">
        <v>135</v>
      </c>
      <c r="E235" s="219" t="s">
        <v>2156</v>
      </c>
      <c r="F235" s="220" t="s">
        <v>2157</v>
      </c>
      <c r="G235" s="221" t="s">
        <v>138</v>
      </c>
      <c r="H235" s="222">
        <v>1</v>
      </c>
      <c r="I235" s="223"/>
      <c r="J235" s="224">
        <f>ROUND(I235*H235,2)</f>
        <v>0</v>
      </c>
      <c r="K235" s="225"/>
      <c r="L235" s="43"/>
      <c r="M235" s="233" t="s">
        <v>1</v>
      </c>
      <c r="N235" s="234" t="s">
        <v>39</v>
      </c>
      <c r="O235" s="90"/>
      <c r="P235" s="235">
        <f>O235*H235</f>
        <v>0</v>
      </c>
      <c r="Q235" s="235">
        <v>0</v>
      </c>
      <c r="R235" s="235">
        <f>Q235*H235</f>
        <v>0</v>
      </c>
      <c r="S235" s="235">
        <v>0</v>
      </c>
      <c r="T235" s="236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1" t="s">
        <v>139</v>
      </c>
      <c r="AT235" s="231" t="s">
        <v>135</v>
      </c>
      <c r="AU235" s="231" t="s">
        <v>84</v>
      </c>
      <c r="AY235" s="16" t="s">
        <v>133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6" t="s">
        <v>82</v>
      </c>
      <c r="BK235" s="232">
        <f>ROUND(I235*H235,2)</f>
        <v>0</v>
      </c>
      <c r="BL235" s="16" t="s">
        <v>139</v>
      </c>
      <c r="BM235" s="231" t="s">
        <v>1548</v>
      </c>
    </row>
    <row r="236" s="2" customFormat="1" ht="24.15" customHeight="1">
      <c r="A236" s="37"/>
      <c r="B236" s="38"/>
      <c r="C236" s="218" t="s">
        <v>74</v>
      </c>
      <c r="D236" s="218" t="s">
        <v>135</v>
      </c>
      <c r="E236" s="219" t="s">
        <v>2158</v>
      </c>
      <c r="F236" s="220" t="s">
        <v>2159</v>
      </c>
      <c r="G236" s="221" t="s">
        <v>138</v>
      </c>
      <c r="H236" s="222">
        <v>1</v>
      </c>
      <c r="I236" s="223"/>
      <c r="J236" s="224">
        <f>ROUND(I236*H236,2)</f>
        <v>0</v>
      </c>
      <c r="K236" s="225"/>
      <c r="L236" s="43"/>
      <c r="M236" s="233" t="s">
        <v>1</v>
      </c>
      <c r="N236" s="234" t="s">
        <v>39</v>
      </c>
      <c r="O236" s="90"/>
      <c r="P236" s="235">
        <f>O236*H236</f>
        <v>0</v>
      </c>
      <c r="Q236" s="235">
        <v>0</v>
      </c>
      <c r="R236" s="235">
        <f>Q236*H236</f>
        <v>0</v>
      </c>
      <c r="S236" s="235">
        <v>0</v>
      </c>
      <c r="T236" s="236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1" t="s">
        <v>139</v>
      </c>
      <c r="AT236" s="231" t="s">
        <v>135</v>
      </c>
      <c r="AU236" s="231" t="s">
        <v>84</v>
      </c>
      <c r="AY236" s="16" t="s">
        <v>133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6" t="s">
        <v>82</v>
      </c>
      <c r="BK236" s="232">
        <f>ROUND(I236*H236,2)</f>
        <v>0</v>
      </c>
      <c r="BL236" s="16" t="s">
        <v>139</v>
      </c>
      <c r="BM236" s="231" t="s">
        <v>1556</v>
      </c>
    </row>
    <row r="237" s="2" customFormat="1" ht="24.15" customHeight="1">
      <c r="A237" s="37"/>
      <c r="B237" s="38"/>
      <c r="C237" s="218" t="s">
        <v>74</v>
      </c>
      <c r="D237" s="218" t="s">
        <v>135</v>
      </c>
      <c r="E237" s="219" t="s">
        <v>2160</v>
      </c>
      <c r="F237" s="220" t="s">
        <v>2161</v>
      </c>
      <c r="G237" s="221" t="s">
        <v>138</v>
      </c>
      <c r="H237" s="222">
        <v>1</v>
      </c>
      <c r="I237" s="223"/>
      <c r="J237" s="224">
        <f>ROUND(I237*H237,2)</f>
        <v>0</v>
      </c>
      <c r="K237" s="225"/>
      <c r="L237" s="43"/>
      <c r="M237" s="233" t="s">
        <v>1</v>
      </c>
      <c r="N237" s="234" t="s">
        <v>39</v>
      </c>
      <c r="O237" s="90"/>
      <c r="P237" s="235">
        <f>O237*H237</f>
        <v>0</v>
      </c>
      <c r="Q237" s="235">
        <v>0</v>
      </c>
      <c r="R237" s="235">
        <f>Q237*H237</f>
        <v>0</v>
      </c>
      <c r="S237" s="235">
        <v>0</v>
      </c>
      <c r="T237" s="236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1" t="s">
        <v>139</v>
      </c>
      <c r="AT237" s="231" t="s">
        <v>135</v>
      </c>
      <c r="AU237" s="231" t="s">
        <v>84</v>
      </c>
      <c r="AY237" s="16" t="s">
        <v>133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6" t="s">
        <v>82</v>
      </c>
      <c r="BK237" s="232">
        <f>ROUND(I237*H237,2)</f>
        <v>0</v>
      </c>
      <c r="BL237" s="16" t="s">
        <v>139</v>
      </c>
      <c r="BM237" s="231" t="s">
        <v>1564</v>
      </c>
    </row>
    <row r="238" s="2" customFormat="1" ht="24.15" customHeight="1">
      <c r="A238" s="37"/>
      <c r="B238" s="38"/>
      <c r="C238" s="218" t="s">
        <v>74</v>
      </c>
      <c r="D238" s="218" t="s">
        <v>135</v>
      </c>
      <c r="E238" s="219" t="s">
        <v>2162</v>
      </c>
      <c r="F238" s="220" t="s">
        <v>2163</v>
      </c>
      <c r="G238" s="221" t="s">
        <v>138</v>
      </c>
      <c r="H238" s="222">
        <v>1</v>
      </c>
      <c r="I238" s="223"/>
      <c r="J238" s="224">
        <f>ROUND(I238*H238,2)</f>
        <v>0</v>
      </c>
      <c r="K238" s="225"/>
      <c r="L238" s="43"/>
      <c r="M238" s="233" t="s">
        <v>1</v>
      </c>
      <c r="N238" s="234" t="s">
        <v>39</v>
      </c>
      <c r="O238" s="90"/>
      <c r="P238" s="235">
        <f>O238*H238</f>
        <v>0</v>
      </c>
      <c r="Q238" s="235">
        <v>0</v>
      </c>
      <c r="R238" s="235">
        <f>Q238*H238</f>
        <v>0</v>
      </c>
      <c r="S238" s="235">
        <v>0</v>
      </c>
      <c r="T238" s="236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1" t="s">
        <v>139</v>
      </c>
      <c r="AT238" s="231" t="s">
        <v>135</v>
      </c>
      <c r="AU238" s="231" t="s">
        <v>84</v>
      </c>
      <c r="AY238" s="16" t="s">
        <v>133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6" t="s">
        <v>82</v>
      </c>
      <c r="BK238" s="232">
        <f>ROUND(I238*H238,2)</f>
        <v>0</v>
      </c>
      <c r="BL238" s="16" t="s">
        <v>139</v>
      </c>
      <c r="BM238" s="231" t="s">
        <v>1572</v>
      </c>
    </row>
    <row r="239" s="2" customFormat="1" ht="24.15" customHeight="1">
      <c r="A239" s="37"/>
      <c r="B239" s="38"/>
      <c r="C239" s="218" t="s">
        <v>74</v>
      </c>
      <c r="D239" s="218" t="s">
        <v>135</v>
      </c>
      <c r="E239" s="219" t="s">
        <v>2164</v>
      </c>
      <c r="F239" s="220" t="s">
        <v>2165</v>
      </c>
      <c r="G239" s="221" t="s">
        <v>138</v>
      </c>
      <c r="H239" s="222">
        <v>1</v>
      </c>
      <c r="I239" s="223"/>
      <c r="J239" s="224">
        <f>ROUND(I239*H239,2)</f>
        <v>0</v>
      </c>
      <c r="K239" s="225"/>
      <c r="L239" s="43"/>
      <c r="M239" s="233" t="s">
        <v>1</v>
      </c>
      <c r="N239" s="234" t="s">
        <v>39</v>
      </c>
      <c r="O239" s="90"/>
      <c r="P239" s="235">
        <f>O239*H239</f>
        <v>0</v>
      </c>
      <c r="Q239" s="235">
        <v>0</v>
      </c>
      <c r="R239" s="235">
        <f>Q239*H239</f>
        <v>0</v>
      </c>
      <c r="S239" s="235">
        <v>0</v>
      </c>
      <c r="T239" s="236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1" t="s">
        <v>139</v>
      </c>
      <c r="AT239" s="231" t="s">
        <v>135</v>
      </c>
      <c r="AU239" s="231" t="s">
        <v>84</v>
      </c>
      <c r="AY239" s="16" t="s">
        <v>133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6" t="s">
        <v>82</v>
      </c>
      <c r="BK239" s="232">
        <f>ROUND(I239*H239,2)</f>
        <v>0</v>
      </c>
      <c r="BL239" s="16" t="s">
        <v>139</v>
      </c>
      <c r="BM239" s="231" t="s">
        <v>1580</v>
      </c>
    </row>
    <row r="240" s="2" customFormat="1" ht="24.15" customHeight="1">
      <c r="A240" s="37"/>
      <c r="B240" s="38"/>
      <c r="C240" s="218" t="s">
        <v>74</v>
      </c>
      <c r="D240" s="218" t="s">
        <v>135</v>
      </c>
      <c r="E240" s="219" t="s">
        <v>2166</v>
      </c>
      <c r="F240" s="220" t="s">
        <v>2167</v>
      </c>
      <c r="G240" s="221" t="s">
        <v>138</v>
      </c>
      <c r="H240" s="222">
        <v>1</v>
      </c>
      <c r="I240" s="223"/>
      <c r="J240" s="224">
        <f>ROUND(I240*H240,2)</f>
        <v>0</v>
      </c>
      <c r="K240" s="225"/>
      <c r="L240" s="43"/>
      <c r="M240" s="233" t="s">
        <v>1</v>
      </c>
      <c r="N240" s="234" t="s">
        <v>39</v>
      </c>
      <c r="O240" s="90"/>
      <c r="P240" s="235">
        <f>O240*H240</f>
        <v>0</v>
      </c>
      <c r="Q240" s="235">
        <v>0</v>
      </c>
      <c r="R240" s="235">
        <f>Q240*H240</f>
        <v>0</v>
      </c>
      <c r="S240" s="235">
        <v>0</v>
      </c>
      <c r="T240" s="236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31" t="s">
        <v>139</v>
      </c>
      <c r="AT240" s="231" t="s">
        <v>135</v>
      </c>
      <c r="AU240" s="231" t="s">
        <v>84</v>
      </c>
      <c r="AY240" s="16" t="s">
        <v>133</v>
      </c>
      <c r="BE240" s="232">
        <f>IF(N240="základní",J240,0)</f>
        <v>0</v>
      </c>
      <c r="BF240" s="232">
        <f>IF(N240="snížená",J240,0)</f>
        <v>0</v>
      </c>
      <c r="BG240" s="232">
        <f>IF(N240="zákl. přenesená",J240,0)</f>
        <v>0</v>
      </c>
      <c r="BH240" s="232">
        <f>IF(N240="sníž. přenesená",J240,0)</f>
        <v>0</v>
      </c>
      <c r="BI240" s="232">
        <f>IF(N240="nulová",J240,0)</f>
        <v>0</v>
      </c>
      <c r="BJ240" s="16" t="s">
        <v>82</v>
      </c>
      <c r="BK240" s="232">
        <f>ROUND(I240*H240,2)</f>
        <v>0</v>
      </c>
      <c r="BL240" s="16" t="s">
        <v>139</v>
      </c>
      <c r="BM240" s="231" t="s">
        <v>1588</v>
      </c>
    </row>
    <row r="241" s="2" customFormat="1" ht="24.15" customHeight="1">
      <c r="A241" s="37"/>
      <c r="B241" s="38"/>
      <c r="C241" s="218" t="s">
        <v>74</v>
      </c>
      <c r="D241" s="218" t="s">
        <v>135</v>
      </c>
      <c r="E241" s="219" t="s">
        <v>2168</v>
      </c>
      <c r="F241" s="220" t="s">
        <v>2169</v>
      </c>
      <c r="G241" s="221" t="s">
        <v>138</v>
      </c>
      <c r="H241" s="222">
        <v>1</v>
      </c>
      <c r="I241" s="223"/>
      <c r="J241" s="224">
        <f>ROUND(I241*H241,2)</f>
        <v>0</v>
      </c>
      <c r="K241" s="225"/>
      <c r="L241" s="43"/>
      <c r="M241" s="233" t="s">
        <v>1</v>
      </c>
      <c r="N241" s="234" t="s">
        <v>39</v>
      </c>
      <c r="O241" s="90"/>
      <c r="P241" s="235">
        <f>O241*H241</f>
        <v>0</v>
      </c>
      <c r="Q241" s="235">
        <v>0</v>
      </c>
      <c r="R241" s="235">
        <f>Q241*H241</f>
        <v>0</v>
      </c>
      <c r="S241" s="235">
        <v>0</v>
      </c>
      <c r="T241" s="236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1" t="s">
        <v>139</v>
      </c>
      <c r="AT241" s="231" t="s">
        <v>135</v>
      </c>
      <c r="AU241" s="231" t="s">
        <v>84</v>
      </c>
      <c r="AY241" s="16" t="s">
        <v>133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6" t="s">
        <v>82</v>
      </c>
      <c r="BK241" s="232">
        <f>ROUND(I241*H241,2)</f>
        <v>0</v>
      </c>
      <c r="BL241" s="16" t="s">
        <v>139</v>
      </c>
      <c r="BM241" s="231" t="s">
        <v>1596</v>
      </c>
    </row>
    <row r="242" s="2" customFormat="1" ht="24.15" customHeight="1">
      <c r="A242" s="37"/>
      <c r="B242" s="38"/>
      <c r="C242" s="218" t="s">
        <v>74</v>
      </c>
      <c r="D242" s="218" t="s">
        <v>135</v>
      </c>
      <c r="E242" s="219" t="s">
        <v>2170</v>
      </c>
      <c r="F242" s="220" t="s">
        <v>2171</v>
      </c>
      <c r="G242" s="221" t="s">
        <v>138</v>
      </c>
      <c r="H242" s="222">
        <v>1</v>
      </c>
      <c r="I242" s="223"/>
      <c r="J242" s="224">
        <f>ROUND(I242*H242,2)</f>
        <v>0</v>
      </c>
      <c r="K242" s="225"/>
      <c r="L242" s="43"/>
      <c r="M242" s="233" t="s">
        <v>1</v>
      </c>
      <c r="N242" s="234" t="s">
        <v>39</v>
      </c>
      <c r="O242" s="90"/>
      <c r="P242" s="235">
        <f>O242*H242</f>
        <v>0</v>
      </c>
      <c r="Q242" s="235">
        <v>0</v>
      </c>
      <c r="R242" s="235">
        <f>Q242*H242</f>
        <v>0</v>
      </c>
      <c r="S242" s="235">
        <v>0</v>
      </c>
      <c r="T242" s="236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1" t="s">
        <v>139</v>
      </c>
      <c r="AT242" s="231" t="s">
        <v>135</v>
      </c>
      <c r="AU242" s="231" t="s">
        <v>84</v>
      </c>
      <c r="AY242" s="16" t="s">
        <v>133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6" t="s">
        <v>82</v>
      </c>
      <c r="BK242" s="232">
        <f>ROUND(I242*H242,2)</f>
        <v>0</v>
      </c>
      <c r="BL242" s="16" t="s">
        <v>139</v>
      </c>
      <c r="BM242" s="231" t="s">
        <v>1604</v>
      </c>
    </row>
    <row r="243" s="2" customFormat="1" ht="24.15" customHeight="1">
      <c r="A243" s="37"/>
      <c r="B243" s="38"/>
      <c r="C243" s="218" t="s">
        <v>74</v>
      </c>
      <c r="D243" s="218" t="s">
        <v>135</v>
      </c>
      <c r="E243" s="219" t="s">
        <v>2172</v>
      </c>
      <c r="F243" s="220" t="s">
        <v>2173</v>
      </c>
      <c r="G243" s="221" t="s">
        <v>138</v>
      </c>
      <c r="H243" s="222">
        <v>1</v>
      </c>
      <c r="I243" s="223"/>
      <c r="J243" s="224">
        <f>ROUND(I243*H243,2)</f>
        <v>0</v>
      </c>
      <c r="K243" s="225"/>
      <c r="L243" s="43"/>
      <c r="M243" s="233" t="s">
        <v>1</v>
      </c>
      <c r="N243" s="234" t="s">
        <v>39</v>
      </c>
      <c r="O243" s="90"/>
      <c r="P243" s="235">
        <f>O243*H243</f>
        <v>0</v>
      </c>
      <c r="Q243" s="235">
        <v>0</v>
      </c>
      <c r="R243" s="235">
        <f>Q243*H243</f>
        <v>0</v>
      </c>
      <c r="S243" s="235">
        <v>0</v>
      </c>
      <c r="T243" s="236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1" t="s">
        <v>139</v>
      </c>
      <c r="AT243" s="231" t="s">
        <v>135</v>
      </c>
      <c r="AU243" s="231" t="s">
        <v>84</v>
      </c>
      <c r="AY243" s="16" t="s">
        <v>133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6" t="s">
        <v>82</v>
      </c>
      <c r="BK243" s="232">
        <f>ROUND(I243*H243,2)</f>
        <v>0</v>
      </c>
      <c r="BL243" s="16" t="s">
        <v>139</v>
      </c>
      <c r="BM243" s="231" t="s">
        <v>1612</v>
      </c>
    </row>
    <row r="244" s="2" customFormat="1" ht="24.15" customHeight="1">
      <c r="A244" s="37"/>
      <c r="B244" s="38"/>
      <c r="C244" s="218" t="s">
        <v>74</v>
      </c>
      <c r="D244" s="218" t="s">
        <v>135</v>
      </c>
      <c r="E244" s="219" t="s">
        <v>2174</v>
      </c>
      <c r="F244" s="220" t="s">
        <v>2175</v>
      </c>
      <c r="G244" s="221" t="s">
        <v>138</v>
      </c>
      <c r="H244" s="222">
        <v>1</v>
      </c>
      <c r="I244" s="223"/>
      <c r="J244" s="224">
        <f>ROUND(I244*H244,2)</f>
        <v>0</v>
      </c>
      <c r="K244" s="225"/>
      <c r="L244" s="43"/>
      <c r="M244" s="233" t="s">
        <v>1</v>
      </c>
      <c r="N244" s="234" t="s">
        <v>39</v>
      </c>
      <c r="O244" s="90"/>
      <c r="P244" s="235">
        <f>O244*H244</f>
        <v>0</v>
      </c>
      <c r="Q244" s="235">
        <v>0</v>
      </c>
      <c r="R244" s="235">
        <f>Q244*H244</f>
        <v>0</v>
      </c>
      <c r="S244" s="235">
        <v>0</v>
      </c>
      <c r="T244" s="236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1" t="s">
        <v>139</v>
      </c>
      <c r="AT244" s="231" t="s">
        <v>135</v>
      </c>
      <c r="AU244" s="231" t="s">
        <v>84</v>
      </c>
      <c r="AY244" s="16" t="s">
        <v>133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6" t="s">
        <v>82</v>
      </c>
      <c r="BK244" s="232">
        <f>ROUND(I244*H244,2)</f>
        <v>0</v>
      </c>
      <c r="BL244" s="16" t="s">
        <v>139</v>
      </c>
      <c r="BM244" s="231" t="s">
        <v>1620</v>
      </c>
    </row>
    <row r="245" s="2" customFormat="1" ht="21.75" customHeight="1">
      <c r="A245" s="37"/>
      <c r="B245" s="38"/>
      <c r="C245" s="218" t="s">
        <v>74</v>
      </c>
      <c r="D245" s="218" t="s">
        <v>135</v>
      </c>
      <c r="E245" s="219" t="s">
        <v>2176</v>
      </c>
      <c r="F245" s="220" t="s">
        <v>2177</v>
      </c>
      <c r="G245" s="221" t="s">
        <v>138</v>
      </c>
      <c r="H245" s="222">
        <v>1</v>
      </c>
      <c r="I245" s="223"/>
      <c r="J245" s="224">
        <f>ROUND(I245*H245,2)</f>
        <v>0</v>
      </c>
      <c r="K245" s="225"/>
      <c r="L245" s="43"/>
      <c r="M245" s="233" t="s">
        <v>1</v>
      </c>
      <c r="N245" s="234" t="s">
        <v>39</v>
      </c>
      <c r="O245" s="90"/>
      <c r="P245" s="235">
        <f>O245*H245</f>
        <v>0</v>
      </c>
      <c r="Q245" s="235">
        <v>0</v>
      </c>
      <c r="R245" s="235">
        <f>Q245*H245</f>
        <v>0</v>
      </c>
      <c r="S245" s="235">
        <v>0</v>
      </c>
      <c r="T245" s="236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31" t="s">
        <v>139</v>
      </c>
      <c r="AT245" s="231" t="s">
        <v>135</v>
      </c>
      <c r="AU245" s="231" t="s">
        <v>84</v>
      </c>
      <c r="AY245" s="16" t="s">
        <v>133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16" t="s">
        <v>82</v>
      </c>
      <c r="BK245" s="232">
        <f>ROUND(I245*H245,2)</f>
        <v>0</v>
      </c>
      <c r="BL245" s="16" t="s">
        <v>139</v>
      </c>
      <c r="BM245" s="231" t="s">
        <v>1628</v>
      </c>
    </row>
    <row r="246" s="2" customFormat="1" ht="24.15" customHeight="1">
      <c r="A246" s="37"/>
      <c r="B246" s="38"/>
      <c r="C246" s="218" t="s">
        <v>74</v>
      </c>
      <c r="D246" s="218" t="s">
        <v>135</v>
      </c>
      <c r="E246" s="219" t="s">
        <v>2178</v>
      </c>
      <c r="F246" s="220" t="s">
        <v>2179</v>
      </c>
      <c r="G246" s="221" t="s">
        <v>138</v>
      </c>
      <c r="H246" s="222">
        <v>1</v>
      </c>
      <c r="I246" s="223"/>
      <c r="J246" s="224">
        <f>ROUND(I246*H246,2)</f>
        <v>0</v>
      </c>
      <c r="K246" s="225"/>
      <c r="L246" s="43"/>
      <c r="M246" s="233" t="s">
        <v>1</v>
      </c>
      <c r="N246" s="234" t="s">
        <v>39</v>
      </c>
      <c r="O246" s="90"/>
      <c r="P246" s="235">
        <f>O246*H246</f>
        <v>0</v>
      </c>
      <c r="Q246" s="235">
        <v>0</v>
      </c>
      <c r="R246" s="235">
        <f>Q246*H246</f>
        <v>0</v>
      </c>
      <c r="S246" s="235">
        <v>0</v>
      </c>
      <c r="T246" s="236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1" t="s">
        <v>139</v>
      </c>
      <c r="AT246" s="231" t="s">
        <v>135</v>
      </c>
      <c r="AU246" s="231" t="s">
        <v>84</v>
      </c>
      <c r="AY246" s="16" t="s">
        <v>133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6" t="s">
        <v>82</v>
      </c>
      <c r="BK246" s="232">
        <f>ROUND(I246*H246,2)</f>
        <v>0</v>
      </c>
      <c r="BL246" s="16" t="s">
        <v>139</v>
      </c>
      <c r="BM246" s="231" t="s">
        <v>1636</v>
      </c>
    </row>
    <row r="247" s="2" customFormat="1" ht="16.5" customHeight="1">
      <c r="A247" s="37"/>
      <c r="B247" s="38"/>
      <c r="C247" s="218" t="s">
        <v>74</v>
      </c>
      <c r="D247" s="218" t="s">
        <v>135</v>
      </c>
      <c r="E247" s="219" t="s">
        <v>2180</v>
      </c>
      <c r="F247" s="220" t="s">
        <v>2181</v>
      </c>
      <c r="G247" s="221" t="s">
        <v>138</v>
      </c>
      <c r="H247" s="222">
        <v>5</v>
      </c>
      <c r="I247" s="223"/>
      <c r="J247" s="224">
        <f>ROUND(I247*H247,2)</f>
        <v>0</v>
      </c>
      <c r="K247" s="225"/>
      <c r="L247" s="43"/>
      <c r="M247" s="233" t="s">
        <v>1</v>
      </c>
      <c r="N247" s="234" t="s">
        <v>39</v>
      </c>
      <c r="O247" s="90"/>
      <c r="P247" s="235">
        <f>O247*H247</f>
        <v>0</v>
      </c>
      <c r="Q247" s="235">
        <v>0</v>
      </c>
      <c r="R247" s="235">
        <f>Q247*H247</f>
        <v>0</v>
      </c>
      <c r="S247" s="235">
        <v>0</v>
      </c>
      <c r="T247" s="236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31" t="s">
        <v>139</v>
      </c>
      <c r="AT247" s="231" t="s">
        <v>135</v>
      </c>
      <c r="AU247" s="231" t="s">
        <v>84</v>
      </c>
      <c r="AY247" s="16" t="s">
        <v>133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6" t="s">
        <v>82</v>
      </c>
      <c r="BK247" s="232">
        <f>ROUND(I247*H247,2)</f>
        <v>0</v>
      </c>
      <c r="BL247" s="16" t="s">
        <v>139</v>
      </c>
      <c r="BM247" s="231" t="s">
        <v>1644</v>
      </c>
    </row>
    <row r="248" s="12" customFormat="1" ht="22.8" customHeight="1">
      <c r="A248" s="12"/>
      <c r="B248" s="202"/>
      <c r="C248" s="203"/>
      <c r="D248" s="204" t="s">
        <v>73</v>
      </c>
      <c r="E248" s="216" t="s">
        <v>2182</v>
      </c>
      <c r="F248" s="216" t="s">
        <v>2183</v>
      </c>
      <c r="G248" s="203"/>
      <c r="H248" s="203"/>
      <c r="I248" s="206"/>
      <c r="J248" s="217">
        <f>BK248</f>
        <v>0</v>
      </c>
      <c r="K248" s="203"/>
      <c r="L248" s="208"/>
      <c r="M248" s="209"/>
      <c r="N248" s="210"/>
      <c r="O248" s="210"/>
      <c r="P248" s="211">
        <f>SUM(P249:P251)</f>
        <v>0</v>
      </c>
      <c r="Q248" s="210"/>
      <c r="R248" s="211">
        <f>SUM(R249:R251)</f>
        <v>0</v>
      </c>
      <c r="S248" s="210"/>
      <c r="T248" s="212">
        <f>SUM(T249:T251)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13" t="s">
        <v>82</v>
      </c>
      <c r="AT248" s="214" t="s">
        <v>73</v>
      </c>
      <c r="AU248" s="214" t="s">
        <v>82</v>
      </c>
      <c r="AY248" s="213" t="s">
        <v>133</v>
      </c>
      <c r="BK248" s="215">
        <f>SUM(BK249:BK251)</f>
        <v>0</v>
      </c>
    </row>
    <row r="249" s="2" customFormat="1" ht="24.15" customHeight="1">
      <c r="A249" s="37"/>
      <c r="B249" s="38"/>
      <c r="C249" s="218" t="s">
        <v>74</v>
      </c>
      <c r="D249" s="218" t="s">
        <v>135</v>
      </c>
      <c r="E249" s="219" t="s">
        <v>2184</v>
      </c>
      <c r="F249" s="220" t="s">
        <v>2185</v>
      </c>
      <c r="G249" s="221" t="s">
        <v>138</v>
      </c>
      <c r="H249" s="222">
        <v>5</v>
      </c>
      <c r="I249" s="223"/>
      <c r="J249" s="224">
        <f>ROUND(I249*H249,2)</f>
        <v>0</v>
      </c>
      <c r="K249" s="225"/>
      <c r="L249" s="43"/>
      <c r="M249" s="233" t="s">
        <v>1</v>
      </c>
      <c r="N249" s="234" t="s">
        <v>39</v>
      </c>
      <c r="O249" s="90"/>
      <c r="P249" s="235">
        <f>O249*H249</f>
        <v>0</v>
      </c>
      <c r="Q249" s="235">
        <v>0</v>
      </c>
      <c r="R249" s="235">
        <f>Q249*H249</f>
        <v>0</v>
      </c>
      <c r="S249" s="235">
        <v>0</v>
      </c>
      <c r="T249" s="236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1" t="s">
        <v>139</v>
      </c>
      <c r="AT249" s="231" t="s">
        <v>135</v>
      </c>
      <c r="AU249" s="231" t="s">
        <v>84</v>
      </c>
      <c r="AY249" s="16" t="s">
        <v>133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6" t="s">
        <v>82</v>
      </c>
      <c r="BK249" s="232">
        <f>ROUND(I249*H249,2)</f>
        <v>0</v>
      </c>
      <c r="BL249" s="16" t="s">
        <v>139</v>
      </c>
      <c r="BM249" s="231" t="s">
        <v>1652</v>
      </c>
    </row>
    <row r="250" s="2" customFormat="1" ht="24.15" customHeight="1">
      <c r="A250" s="37"/>
      <c r="B250" s="38"/>
      <c r="C250" s="218" t="s">
        <v>74</v>
      </c>
      <c r="D250" s="218" t="s">
        <v>135</v>
      </c>
      <c r="E250" s="219" t="s">
        <v>2186</v>
      </c>
      <c r="F250" s="220" t="s">
        <v>2187</v>
      </c>
      <c r="G250" s="221" t="s">
        <v>138</v>
      </c>
      <c r="H250" s="222">
        <v>4</v>
      </c>
      <c r="I250" s="223"/>
      <c r="J250" s="224">
        <f>ROUND(I250*H250,2)</f>
        <v>0</v>
      </c>
      <c r="K250" s="225"/>
      <c r="L250" s="43"/>
      <c r="M250" s="233" t="s">
        <v>1</v>
      </c>
      <c r="N250" s="234" t="s">
        <v>39</v>
      </c>
      <c r="O250" s="90"/>
      <c r="P250" s="235">
        <f>O250*H250</f>
        <v>0</v>
      </c>
      <c r="Q250" s="235">
        <v>0</v>
      </c>
      <c r="R250" s="235">
        <f>Q250*H250</f>
        <v>0</v>
      </c>
      <c r="S250" s="235">
        <v>0</v>
      </c>
      <c r="T250" s="236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31" t="s">
        <v>139</v>
      </c>
      <c r="AT250" s="231" t="s">
        <v>135</v>
      </c>
      <c r="AU250" s="231" t="s">
        <v>84</v>
      </c>
      <c r="AY250" s="16" t="s">
        <v>133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6" t="s">
        <v>82</v>
      </c>
      <c r="BK250" s="232">
        <f>ROUND(I250*H250,2)</f>
        <v>0</v>
      </c>
      <c r="BL250" s="16" t="s">
        <v>139</v>
      </c>
      <c r="BM250" s="231" t="s">
        <v>1660</v>
      </c>
    </row>
    <row r="251" s="2" customFormat="1" ht="55.5" customHeight="1">
      <c r="A251" s="37"/>
      <c r="B251" s="38"/>
      <c r="C251" s="218" t="s">
        <v>74</v>
      </c>
      <c r="D251" s="218" t="s">
        <v>135</v>
      </c>
      <c r="E251" s="219" t="s">
        <v>2188</v>
      </c>
      <c r="F251" s="220" t="s">
        <v>2189</v>
      </c>
      <c r="G251" s="221" t="s">
        <v>138</v>
      </c>
      <c r="H251" s="222">
        <v>1</v>
      </c>
      <c r="I251" s="223"/>
      <c r="J251" s="224">
        <f>ROUND(I251*H251,2)</f>
        <v>0</v>
      </c>
      <c r="K251" s="225"/>
      <c r="L251" s="43"/>
      <c r="M251" s="233" t="s">
        <v>1</v>
      </c>
      <c r="N251" s="234" t="s">
        <v>39</v>
      </c>
      <c r="O251" s="90"/>
      <c r="P251" s="235">
        <f>O251*H251</f>
        <v>0</v>
      </c>
      <c r="Q251" s="235">
        <v>0</v>
      </c>
      <c r="R251" s="235">
        <f>Q251*H251</f>
        <v>0</v>
      </c>
      <c r="S251" s="235">
        <v>0</v>
      </c>
      <c r="T251" s="236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31" t="s">
        <v>139</v>
      </c>
      <c r="AT251" s="231" t="s">
        <v>135</v>
      </c>
      <c r="AU251" s="231" t="s">
        <v>84</v>
      </c>
      <c r="AY251" s="16" t="s">
        <v>133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6" t="s">
        <v>82</v>
      </c>
      <c r="BK251" s="232">
        <f>ROUND(I251*H251,2)</f>
        <v>0</v>
      </c>
      <c r="BL251" s="16" t="s">
        <v>139</v>
      </c>
      <c r="BM251" s="231" t="s">
        <v>1668</v>
      </c>
    </row>
    <row r="252" s="12" customFormat="1" ht="22.8" customHeight="1">
      <c r="A252" s="12"/>
      <c r="B252" s="202"/>
      <c r="C252" s="203"/>
      <c r="D252" s="204" t="s">
        <v>73</v>
      </c>
      <c r="E252" s="216" t="s">
        <v>2190</v>
      </c>
      <c r="F252" s="216" t="s">
        <v>2191</v>
      </c>
      <c r="G252" s="203"/>
      <c r="H252" s="203"/>
      <c r="I252" s="206"/>
      <c r="J252" s="217">
        <f>BK252</f>
        <v>0</v>
      </c>
      <c r="K252" s="203"/>
      <c r="L252" s="208"/>
      <c r="M252" s="209"/>
      <c r="N252" s="210"/>
      <c r="O252" s="210"/>
      <c r="P252" s="211">
        <f>SUM(P253:P263)</f>
        <v>0</v>
      </c>
      <c r="Q252" s="210"/>
      <c r="R252" s="211">
        <f>SUM(R253:R263)</f>
        <v>0</v>
      </c>
      <c r="S252" s="210"/>
      <c r="T252" s="212">
        <f>SUM(T253:T263)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13" t="s">
        <v>82</v>
      </c>
      <c r="AT252" s="214" t="s">
        <v>73</v>
      </c>
      <c r="AU252" s="214" t="s">
        <v>82</v>
      </c>
      <c r="AY252" s="213" t="s">
        <v>133</v>
      </c>
      <c r="BK252" s="215">
        <f>SUM(BK253:BK263)</f>
        <v>0</v>
      </c>
    </row>
    <row r="253" s="2" customFormat="1" ht="16.5" customHeight="1">
      <c r="A253" s="37"/>
      <c r="B253" s="38"/>
      <c r="C253" s="218" t="s">
        <v>74</v>
      </c>
      <c r="D253" s="218" t="s">
        <v>135</v>
      </c>
      <c r="E253" s="219" t="s">
        <v>2192</v>
      </c>
      <c r="F253" s="220" t="s">
        <v>2193</v>
      </c>
      <c r="G253" s="221" t="s">
        <v>138</v>
      </c>
      <c r="H253" s="222">
        <v>1</v>
      </c>
      <c r="I253" s="223"/>
      <c r="J253" s="224">
        <f>ROUND(I253*H253,2)</f>
        <v>0</v>
      </c>
      <c r="K253" s="225"/>
      <c r="L253" s="43"/>
      <c r="M253" s="233" t="s">
        <v>1</v>
      </c>
      <c r="N253" s="234" t="s">
        <v>39</v>
      </c>
      <c r="O253" s="90"/>
      <c r="P253" s="235">
        <f>O253*H253</f>
        <v>0</v>
      </c>
      <c r="Q253" s="235">
        <v>0</v>
      </c>
      <c r="R253" s="235">
        <f>Q253*H253</f>
        <v>0</v>
      </c>
      <c r="S253" s="235">
        <v>0</v>
      </c>
      <c r="T253" s="236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31" t="s">
        <v>139</v>
      </c>
      <c r="AT253" s="231" t="s">
        <v>135</v>
      </c>
      <c r="AU253" s="231" t="s">
        <v>84</v>
      </c>
      <c r="AY253" s="16" t="s">
        <v>133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6" t="s">
        <v>82</v>
      </c>
      <c r="BK253" s="232">
        <f>ROUND(I253*H253,2)</f>
        <v>0</v>
      </c>
      <c r="BL253" s="16" t="s">
        <v>139</v>
      </c>
      <c r="BM253" s="231" t="s">
        <v>1684</v>
      </c>
    </row>
    <row r="254" s="2" customFormat="1" ht="16.5" customHeight="1">
      <c r="A254" s="37"/>
      <c r="B254" s="38"/>
      <c r="C254" s="218" t="s">
        <v>74</v>
      </c>
      <c r="D254" s="218" t="s">
        <v>135</v>
      </c>
      <c r="E254" s="219" t="s">
        <v>2194</v>
      </c>
      <c r="F254" s="220" t="s">
        <v>2195</v>
      </c>
      <c r="G254" s="221" t="s">
        <v>138</v>
      </c>
      <c r="H254" s="222">
        <v>1</v>
      </c>
      <c r="I254" s="223"/>
      <c r="J254" s="224">
        <f>ROUND(I254*H254,2)</f>
        <v>0</v>
      </c>
      <c r="K254" s="225"/>
      <c r="L254" s="43"/>
      <c r="M254" s="233" t="s">
        <v>1</v>
      </c>
      <c r="N254" s="234" t="s">
        <v>39</v>
      </c>
      <c r="O254" s="90"/>
      <c r="P254" s="235">
        <f>O254*H254</f>
        <v>0</v>
      </c>
      <c r="Q254" s="235">
        <v>0</v>
      </c>
      <c r="R254" s="235">
        <f>Q254*H254</f>
        <v>0</v>
      </c>
      <c r="S254" s="235">
        <v>0</v>
      </c>
      <c r="T254" s="236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1" t="s">
        <v>139</v>
      </c>
      <c r="AT254" s="231" t="s">
        <v>135</v>
      </c>
      <c r="AU254" s="231" t="s">
        <v>84</v>
      </c>
      <c r="AY254" s="16" t="s">
        <v>133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6" t="s">
        <v>82</v>
      </c>
      <c r="BK254" s="232">
        <f>ROUND(I254*H254,2)</f>
        <v>0</v>
      </c>
      <c r="BL254" s="16" t="s">
        <v>139</v>
      </c>
      <c r="BM254" s="231" t="s">
        <v>1694</v>
      </c>
    </row>
    <row r="255" s="2" customFormat="1" ht="16.5" customHeight="1">
      <c r="A255" s="37"/>
      <c r="B255" s="38"/>
      <c r="C255" s="218" t="s">
        <v>74</v>
      </c>
      <c r="D255" s="218" t="s">
        <v>135</v>
      </c>
      <c r="E255" s="219" t="s">
        <v>2196</v>
      </c>
      <c r="F255" s="220" t="s">
        <v>2197</v>
      </c>
      <c r="G255" s="221" t="s">
        <v>138</v>
      </c>
      <c r="H255" s="222">
        <v>2</v>
      </c>
      <c r="I255" s="223"/>
      <c r="J255" s="224">
        <f>ROUND(I255*H255,2)</f>
        <v>0</v>
      </c>
      <c r="K255" s="225"/>
      <c r="L255" s="43"/>
      <c r="M255" s="233" t="s">
        <v>1</v>
      </c>
      <c r="N255" s="234" t="s">
        <v>39</v>
      </c>
      <c r="O255" s="90"/>
      <c r="P255" s="235">
        <f>O255*H255</f>
        <v>0</v>
      </c>
      <c r="Q255" s="235">
        <v>0</v>
      </c>
      <c r="R255" s="235">
        <f>Q255*H255</f>
        <v>0</v>
      </c>
      <c r="S255" s="235">
        <v>0</v>
      </c>
      <c r="T255" s="236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31" t="s">
        <v>139</v>
      </c>
      <c r="AT255" s="231" t="s">
        <v>135</v>
      </c>
      <c r="AU255" s="231" t="s">
        <v>84</v>
      </c>
      <c r="AY255" s="16" t="s">
        <v>133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16" t="s">
        <v>82</v>
      </c>
      <c r="BK255" s="232">
        <f>ROUND(I255*H255,2)</f>
        <v>0</v>
      </c>
      <c r="BL255" s="16" t="s">
        <v>139</v>
      </c>
      <c r="BM255" s="231" t="s">
        <v>1705</v>
      </c>
    </row>
    <row r="256" s="2" customFormat="1" ht="21.75" customHeight="1">
      <c r="A256" s="37"/>
      <c r="B256" s="38"/>
      <c r="C256" s="218" t="s">
        <v>74</v>
      </c>
      <c r="D256" s="218" t="s">
        <v>135</v>
      </c>
      <c r="E256" s="219" t="s">
        <v>2198</v>
      </c>
      <c r="F256" s="220" t="s">
        <v>2199</v>
      </c>
      <c r="G256" s="221" t="s">
        <v>138</v>
      </c>
      <c r="H256" s="222">
        <v>1</v>
      </c>
      <c r="I256" s="223"/>
      <c r="J256" s="224">
        <f>ROUND(I256*H256,2)</f>
        <v>0</v>
      </c>
      <c r="K256" s="225"/>
      <c r="L256" s="43"/>
      <c r="M256" s="233" t="s">
        <v>1</v>
      </c>
      <c r="N256" s="234" t="s">
        <v>39</v>
      </c>
      <c r="O256" s="90"/>
      <c r="P256" s="235">
        <f>O256*H256</f>
        <v>0</v>
      </c>
      <c r="Q256" s="235">
        <v>0</v>
      </c>
      <c r="R256" s="235">
        <f>Q256*H256</f>
        <v>0</v>
      </c>
      <c r="S256" s="235">
        <v>0</v>
      </c>
      <c r="T256" s="236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31" t="s">
        <v>139</v>
      </c>
      <c r="AT256" s="231" t="s">
        <v>135</v>
      </c>
      <c r="AU256" s="231" t="s">
        <v>84</v>
      </c>
      <c r="AY256" s="16" t="s">
        <v>133</v>
      </c>
      <c r="BE256" s="232">
        <f>IF(N256="základní",J256,0)</f>
        <v>0</v>
      </c>
      <c r="BF256" s="232">
        <f>IF(N256="snížená",J256,0)</f>
        <v>0</v>
      </c>
      <c r="BG256" s="232">
        <f>IF(N256="zákl. přenesená",J256,0)</f>
        <v>0</v>
      </c>
      <c r="BH256" s="232">
        <f>IF(N256="sníž. přenesená",J256,0)</f>
        <v>0</v>
      </c>
      <c r="BI256" s="232">
        <f>IF(N256="nulová",J256,0)</f>
        <v>0</v>
      </c>
      <c r="BJ256" s="16" t="s">
        <v>82</v>
      </c>
      <c r="BK256" s="232">
        <f>ROUND(I256*H256,2)</f>
        <v>0</v>
      </c>
      <c r="BL256" s="16" t="s">
        <v>139</v>
      </c>
      <c r="BM256" s="231" t="s">
        <v>1715</v>
      </c>
    </row>
    <row r="257" s="2" customFormat="1" ht="16.5" customHeight="1">
      <c r="A257" s="37"/>
      <c r="B257" s="38"/>
      <c r="C257" s="218" t="s">
        <v>74</v>
      </c>
      <c r="D257" s="218" t="s">
        <v>135</v>
      </c>
      <c r="E257" s="219" t="s">
        <v>2200</v>
      </c>
      <c r="F257" s="220" t="s">
        <v>2201</v>
      </c>
      <c r="G257" s="221" t="s">
        <v>138</v>
      </c>
      <c r="H257" s="222">
        <v>1</v>
      </c>
      <c r="I257" s="223"/>
      <c r="J257" s="224">
        <f>ROUND(I257*H257,2)</f>
        <v>0</v>
      </c>
      <c r="K257" s="225"/>
      <c r="L257" s="43"/>
      <c r="M257" s="233" t="s">
        <v>1</v>
      </c>
      <c r="N257" s="234" t="s">
        <v>39</v>
      </c>
      <c r="O257" s="90"/>
      <c r="P257" s="235">
        <f>O257*H257</f>
        <v>0</v>
      </c>
      <c r="Q257" s="235">
        <v>0</v>
      </c>
      <c r="R257" s="235">
        <f>Q257*H257</f>
        <v>0</v>
      </c>
      <c r="S257" s="235">
        <v>0</v>
      </c>
      <c r="T257" s="236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31" t="s">
        <v>139</v>
      </c>
      <c r="AT257" s="231" t="s">
        <v>135</v>
      </c>
      <c r="AU257" s="231" t="s">
        <v>84</v>
      </c>
      <c r="AY257" s="16" t="s">
        <v>133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6" t="s">
        <v>82</v>
      </c>
      <c r="BK257" s="232">
        <f>ROUND(I257*H257,2)</f>
        <v>0</v>
      </c>
      <c r="BL257" s="16" t="s">
        <v>139</v>
      </c>
      <c r="BM257" s="231" t="s">
        <v>1725</v>
      </c>
    </row>
    <row r="258" s="2" customFormat="1" ht="16.5" customHeight="1">
      <c r="A258" s="37"/>
      <c r="B258" s="38"/>
      <c r="C258" s="218" t="s">
        <v>74</v>
      </c>
      <c r="D258" s="218" t="s">
        <v>135</v>
      </c>
      <c r="E258" s="219" t="s">
        <v>2202</v>
      </c>
      <c r="F258" s="220" t="s">
        <v>2203</v>
      </c>
      <c r="G258" s="221" t="s">
        <v>138</v>
      </c>
      <c r="H258" s="222">
        <v>1</v>
      </c>
      <c r="I258" s="223"/>
      <c r="J258" s="224">
        <f>ROUND(I258*H258,2)</f>
        <v>0</v>
      </c>
      <c r="K258" s="225"/>
      <c r="L258" s="43"/>
      <c r="M258" s="233" t="s">
        <v>1</v>
      </c>
      <c r="N258" s="234" t="s">
        <v>39</v>
      </c>
      <c r="O258" s="90"/>
      <c r="P258" s="235">
        <f>O258*H258</f>
        <v>0</v>
      </c>
      <c r="Q258" s="235">
        <v>0</v>
      </c>
      <c r="R258" s="235">
        <f>Q258*H258</f>
        <v>0</v>
      </c>
      <c r="S258" s="235">
        <v>0</v>
      </c>
      <c r="T258" s="236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31" t="s">
        <v>139</v>
      </c>
      <c r="AT258" s="231" t="s">
        <v>135</v>
      </c>
      <c r="AU258" s="231" t="s">
        <v>84</v>
      </c>
      <c r="AY258" s="16" t="s">
        <v>133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16" t="s">
        <v>82</v>
      </c>
      <c r="BK258" s="232">
        <f>ROUND(I258*H258,2)</f>
        <v>0</v>
      </c>
      <c r="BL258" s="16" t="s">
        <v>139</v>
      </c>
      <c r="BM258" s="231" t="s">
        <v>1737</v>
      </c>
    </row>
    <row r="259" s="2" customFormat="1" ht="16.5" customHeight="1">
      <c r="A259" s="37"/>
      <c r="B259" s="38"/>
      <c r="C259" s="218" t="s">
        <v>74</v>
      </c>
      <c r="D259" s="218" t="s">
        <v>135</v>
      </c>
      <c r="E259" s="219" t="s">
        <v>2204</v>
      </c>
      <c r="F259" s="220" t="s">
        <v>2205</v>
      </c>
      <c r="G259" s="221" t="s">
        <v>138</v>
      </c>
      <c r="H259" s="222">
        <v>1</v>
      </c>
      <c r="I259" s="223"/>
      <c r="J259" s="224">
        <f>ROUND(I259*H259,2)</f>
        <v>0</v>
      </c>
      <c r="K259" s="225"/>
      <c r="L259" s="43"/>
      <c r="M259" s="233" t="s">
        <v>1</v>
      </c>
      <c r="N259" s="234" t="s">
        <v>39</v>
      </c>
      <c r="O259" s="90"/>
      <c r="P259" s="235">
        <f>O259*H259</f>
        <v>0</v>
      </c>
      <c r="Q259" s="235">
        <v>0</v>
      </c>
      <c r="R259" s="235">
        <f>Q259*H259</f>
        <v>0</v>
      </c>
      <c r="S259" s="235">
        <v>0</v>
      </c>
      <c r="T259" s="236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31" t="s">
        <v>139</v>
      </c>
      <c r="AT259" s="231" t="s">
        <v>135</v>
      </c>
      <c r="AU259" s="231" t="s">
        <v>84</v>
      </c>
      <c r="AY259" s="16" t="s">
        <v>133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6" t="s">
        <v>82</v>
      </c>
      <c r="BK259" s="232">
        <f>ROUND(I259*H259,2)</f>
        <v>0</v>
      </c>
      <c r="BL259" s="16" t="s">
        <v>139</v>
      </c>
      <c r="BM259" s="231" t="s">
        <v>1748</v>
      </c>
    </row>
    <row r="260" s="2" customFormat="1" ht="16.5" customHeight="1">
      <c r="A260" s="37"/>
      <c r="B260" s="38"/>
      <c r="C260" s="218" t="s">
        <v>74</v>
      </c>
      <c r="D260" s="218" t="s">
        <v>135</v>
      </c>
      <c r="E260" s="219" t="s">
        <v>2206</v>
      </c>
      <c r="F260" s="220" t="s">
        <v>2207</v>
      </c>
      <c r="G260" s="221" t="s">
        <v>138</v>
      </c>
      <c r="H260" s="222">
        <v>1</v>
      </c>
      <c r="I260" s="223"/>
      <c r="J260" s="224">
        <f>ROUND(I260*H260,2)</f>
        <v>0</v>
      </c>
      <c r="K260" s="225"/>
      <c r="L260" s="43"/>
      <c r="M260" s="233" t="s">
        <v>1</v>
      </c>
      <c r="N260" s="234" t="s">
        <v>39</v>
      </c>
      <c r="O260" s="90"/>
      <c r="P260" s="235">
        <f>O260*H260</f>
        <v>0</v>
      </c>
      <c r="Q260" s="235">
        <v>0</v>
      </c>
      <c r="R260" s="235">
        <f>Q260*H260</f>
        <v>0</v>
      </c>
      <c r="S260" s="235">
        <v>0</v>
      </c>
      <c r="T260" s="236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1" t="s">
        <v>139</v>
      </c>
      <c r="AT260" s="231" t="s">
        <v>135</v>
      </c>
      <c r="AU260" s="231" t="s">
        <v>84</v>
      </c>
      <c r="AY260" s="16" t="s">
        <v>133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16" t="s">
        <v>82</v>
      </c>
      <c r="BK260" s="232">
        <f>ROUND(I260*H260,2)</f>
        <v>0</v>
      </c>
      <c r="BL260" s="16" t="s">
        <v>139</v>
      </c>
      <c r="BM260" s="231" t="s">
        <v>1760</v>
      </c>
    </row>
    <row r="261" s="2" customFormat="1" ht="16.5" customHeight="1">
      <c r="A261" s="37"/>
      <c r="B261" s="38"/>
      <c r="C261" s="218" t="s">
        <v>74</v>
      </c>
      <c r="D261" s="218" t="s">
        <v>135</v>
      </c>
      <c r="E261" s="219" t="s">
        <v>2208</v>
      </c>
      <c r="F261" s="220" t="s">
        <v>2209</v>
      </c>
      <c r="G261" s="221" t="s">
        <v>138</v>
      </c>
      <c r="H261" s="222">
        <v>1</v>
      </c>
      <c r="I261" s="223"/>
      <c r="J261" s="224">
        <f>ROUND(I261*H261,2)</f>
        <v>0</v>
      </c>
      <c r="K261" s="225"/>
      <c r="L261" s="43"/>
      <c r="M261" s="233" t="s">
        <v>1</v>
      </c>
      <c r="N261" s="234" t="s">
        <v>39</v>
      </c>
      <c r="O261" s="90"/>
      <c r="P261" s="235">
        <f>O261*H261</f>
        <v>0</v>
      </c>
      <c r="Q261" s="235">
        <v>0</v>
      </c>
      <c r="R261" s="235">
        <f>Q261*H261</f>
        <v>0</v>
      </c>
      <c r="S261" s="235">
        <v>0</v>
      </c>
      <c r="T261" s="236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31" t="s">
        <v>139</v>
      </c>
      <c r="AT261" s="231" t="s">
        <v>135</v>
      </c>
      <c r="AU261" s="231" t="s">
        <v>84</v>
      </c>
      <c r="AY261" s="16" t="s">
        <v>133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6" t="s">
        <v>82</v>
      </c>
      <c r="BK261" s="232">
        <f>ROUND(I261*H261,2)</f>
        <v>0</v>
      </c>
      <c r="BL261" s="16" t="s">
        <v>139</v>
      </c>
      <c r="BM261" s="231" t="s">
        <v>1799</v>
      </c>
    </row>
    <row r="262" s="2" customFormat="1" ht="16.5" customHeight="1">
      <c r="A262" s="37"/>
      <c r="B262" s="38"/>
      <c r="C262" s="218" t="s">
        <v>74</v>
      </c>
      <c r="D262" s="218" t="s">
        <v>135</v>
      </c>
      <c r="E262" s="219" t="s">
        <v>2210</v>
      </c>
      <c r="F262" s="220" t="s">
        <v>2211</v>
      </c>
      <c r="G262" s="221" t="s">
        <v>138</v>
      </c>
      <c r="H262" s="222">
        <v>1</v>
      </c>
      <c r="I262" s="223"/>
      <c r="J262" s="224">
        <f>ROUND(I262*H262,2)</f>
        <v>0</v>
      </c>
      <c r="K262" s="225"/>
      <c r="L262" s="43"/>
      <c r="M262" s="233" t="s">
        <v>1</v>
      </c>
      <c r="N262" s="234" t="s">
        <v>39</v>
      </c>
      <c r="O262" s="90"/>
      <c r="P262" s="235">
        <f>O262*H262</f>
        <v>0</v>
      </c>
      <c r="Q262" s="235">
        <v>0</v>
      </c>
      <c r="R262" s="235">
        <f>Q262*H262</f>
        <v>0</v>
      </c>
      <c r="S262" s="235">
        <v>0</v>
      </c>
      <c r="T262" s="236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31" t="s">
        <v>139</v>
      </c>
      <c r="AT262" s="231" t="s">
        <v>135</v>
      </c>
      <c r="AU262" s="231" t="s">
        <v>84</v>
      </c>
      <c r="AY262" s="16" t="s">
        <v>133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6" t="s">
        <v>82</v>
      </c>
      <c r="BK262" s="232">
        <f>ROUND(I262*H262,2)</f>
        <v>0</v>
      </c>
      <c r="BL262" s="16" t="s">
        <v>139</v>
      </c>
      <c r="BM262" s="231" t="s">
        <v>1809</v>
      </c>
    </row>
    <row r="263" s="2" customFormat="1" ht="16.5" customHeight="1">
      <c r="A263" s="37"/>
      <c r="B263" s="38"/>
      <c r="C263" s="218" t="s">
        <v>74</v>
      </c>
      <c r="D263" s="218" t="s">
        <v>135</v>
      </c>
      <c r="E263" s="219" t="s">
        <v>2212</v>
      </c>
      <c r="F263" s="220" t="s">
        <v>2213</v>
      </c>
      <c r="G263" s="221" t="s">
        <v>138</v>
      </c>
      <c r="H263" s="222">
        <v>1</v>
      </c>
      <c r="I263" s="223"/>
      <c r="J263" s="224">
        <f>ROUND(I263*H263,2)</f>
        <v>0</v>
      </c>
      <c r="K263" s="225"/>
      <c r="L263" s="43"/>
      <c r="M263" s="233" t="s">
        <v>1</v>
      </c>
      <c r="N263" s="234" t="s">
        <v>39</v>
      </c>
      <c r="O263" s="90"/>
      <c r="P263" s="235">
        <f>O263*H263</f>
        <v>0</v>
      </c>
      <c r="Q263" s="235">
        <v>0</v>
      </c>
      <c r="R263" s="235">
        <f>Q263*H263</f>
        <v>0</v>
      </c>
      <c r="S263" s="235">
        <v>0</v>
      </c>
      <c r="T263" s="236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1" t="s">
        <v>139</v>
      </c>
      <c r="AT263" s="231" t="s">
        <v>135</v>
      </c>
      <c r="AU263" s="231" t="s">
        <v>84</v>
      </c>
      <c r="AY263" s="16" t="s">
        <v>133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6" t="s">
        <v>82</v>
      </c>
      <c r="BK263" s="232">
        <f>ROUND(I263*H263,2)</f>
        <v>0</v>
      </c>
      <c r="BL263" s="16" t="s">
        <v>139</v>
      </c>
      <c r="BM263" s="231" t="s">
        <v>1824</v>
      </c>
    </row>
    <row r="264" s="12" customFormat="1" ht="25.92" customHeight="1">
      <c r="A264" s="12"/>
      <c r="B264" s="202"/>
      <c r="C264" s="203"/>
      <c r="D264" s="204" t="s">
        <v>73</v>
      </c>
      <c r="E264" s="205" t="s">
        <v>2214</v>
      </c>
      <c r="F264" s="205" t="s">
        <v>2215</v>
      </c>
      <c r="G264" s="203"/>
      <c r="H264" s="203"/>
      <c r="I264" s="206"/>
      <c r="J264" s="207">
        <f>BK264</f>
        <v>0</v>
      </c>
      <c r="K264" s="203"/>
      <c r="L264" s="208"/>
      <c r="M264" s="209"/>
      <c r="N264" s="210"/>
      <c r="O264" s="210"/>
      <c r="P264" s="211">
        <f>P265+P272+P275+P281</f>
        <v>0</v>
      </c>
      <c r="Q264" s="210"/>
      <c r="R264" s="211">
        <f>R265+R272+R275+R281</f>
        <v>0</v>
      </c>
      <c r="S264" s="210"/>
      <c r="T264" s="212">
        <f>T265+T272+T275+T281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13" t="s">
        <v>82</v>
      </c>
      <c r="AT264" s="214" t="s">
        <v>73</v>
      </c>
      <c r="AU264" s="214" t="s">
        <v>74</v>
      </c>
      <c r="AY264" s="213" t="s">
        <v>133</v>
      </c>
      <c r="BK264" s="215">
        <f>BK265+BK272+BK275+BK281</f>
        <v>0</v>
      </c>
    </row>
    <row r="265" s="12" customFormat="1" ht="22.8" customHeight="1">
      <c r="A265" s="12"/>
      <c r="B265" s="202"/>
      <c r="C265" s="203"/>
      <c r="D265" s="204" t="s">
        <v>73</v>
      </c>
      <c r="E265" s="216" t="s">
        <v>2216</v>
      </c>
      <c r="F265" s="216" t="s">
        <v>2217</v>
      </c>
      <c r="G265" s="203"/>
      <c r="H265" s="203"/>
      <c r="I265" s="206"/>
      <c r="J265" s="217">
        <f>BK265</f>
        <v>0</v>
      </c>
      <c r="K265" s="203"/>
      <c r="L265" s="208"/>
      <c r="M265" s="209"/>
      <c r="N265" s="210"/>
      <c r="O265" s="210"/>
      <c r="P265" s="211">
        <f>SUM(P266:P271)</f>
        <v>0</v>
      </c>
      <c r="Q265" s="210"/>
      <c r="R265" s="211">
        <f>SUM(R266:R271)</f>
        <v>0</v>
      </c>
      <c r="S265" s="210"/>
      <c r="T265" s="212">
        <f>SUM(T266:T271)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13" t="s">
        <v>82</v>
      </c>
      <c r="AT265" s="214" t="s">
        <v>73</v>
      </c>
      <c r="AU265" s="214" t="s">
        <v>82</v>
      </c>
      <c r="AY265" s="213" t="s">
        <v>133</v>
      </c>
      <c r="BK265" s="215">
        <f>SUM(BK266:BK271)</f>
        <v>0</v>
      </c>
    </row>
    <row r="266" s="2" customFormat="1" ht="16.5" customHeight="1">
      <c r="A266" s="37"/>
      <c r="B266" s="38"/>
      <c r="C266" s="218" t="s">
        <v>74</v>
      </c>
      <c r="D266" s="218" t="s">
        <v>135</v>
      </c>
      <c r="E266" s="219" t="s">
        <v>2218</v>
      </c>
      <c r="F266" s="220" t="s">
        <v>2219</v>
      </c>
      <c r="G266" s="221" t="s">
        <v>166</v>
      </c>
      <c r="H266" s="222">
        <v>1</v>
      </c>
      <c r="I266" s="223"/>
      <c r="J266" s="224">
        <f>ROUND(I266*H266,2)</f>
        <v>0</v>
      </c>
      <c r="K266" s="225"/>
      <c r="L266" s="43"/>
      <c r="M266" s="233" t="s">
        <v>1</v>
      </c>
      <c r="N266" s="234" t="s">
        <v>39</v>
      </c>
      <c r="O266" s="90"/>
      <c r="P266" s="235">
        <f>O266*H266</f>
        <v>0</v>
      </c>
      <c r="Q266" s="235">
        <v>0</v>
      </c>
      <c r="R266" s="235">
        <f>Q266*H266</f>
        <v>0</v>
      </c>
      <c r="S266" s="235">
        <v>0</v>
      </c>
      <c r="T266" s="236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31" t="s">
        <v>139</v>
      </c>
      <c r="AT266" s="231" t="s">
        <v>135</v>
      </c>
      <c r="AU266" s="231" t="s">
        <v>84</v>
      </c>
      <c r="AY266" s="16" t="s">
        <v>133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6" t="s">
        <v>82</v>
      </c>
      <c r="BK266" s="232">
        <f>ROUND(I266*H266,2)</f>
        <v>0</v>
      </c>
      <c r="BL266" s="16" t="s">
        <v>139</v>
      </c>
      <c r="BM266" s="231" t="s">
        <v>1855</v>
      </c>
    </row>
    <row r="267" s="2" customFormat="1" ht="16.5" customHeight="1">
      <c r="A267" s="37"/>
      <c r="B267" s="38"/>
      <c r="C267" s="218" t="s">
        <v>74</v>
      </c>
      <c r="D267" s="218" t="s">
        <v>135</v>
      </c>
      <c r="E267" s="219" t="s">
        <v>2220</v>
      </c>
      <c r="F267" s="220" t="s">
        <v>2221</v>
      </c>
      <c r="G267" s="221" t="s">
        <v>166</v>
      </c>
      <c r="H267" s="222">
        <v>1</v>
      </c>
      <c r="I267" s="223"/>
      <c r="J267" s="224">
        <f>ROUND(I267*H267,2)</f>
        <v>0</v>
      </c>
      <c r="K267" s="225"/>
      <c r="L267" s="43"/>
      <c r="M267" s="233" t="s">
        <v>1</v>
      </c>
      <c r="N267" s="234" t="s">
        <v>39</v>
      </c>
      <c r="O267" s="90"/>
      <c r="P267" s="235">
        <f>O267*H267</f>
        <v>0</v>
      </c>
      <c r="Q267" s="235">
        <v>0</v>
      </c>
      <c r="R267" s="235">
        <f>Q267*H267</f>
        <v>0</v>
      </c>
      <c r="S267" s="235">
        <v>0</v>
      </c>
      <c r="T267" s="236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31" t="s">
        <v>139</v>
      </c>
      <c r="AT267" s="231" t="s">
        <v>135</v>
      </c>
      <c r="AU267" s="231" t="s">
        <v>84</v>
      </c>
      <c r="AY267" s="16" t="s">
        <v>133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16" t="s">
        <v>82</v>
      </c>
      <c r="BK267" s="232">
        <f>ROUND(I267*H267,2)</f>
        <v>0</v>
      </c>
      <c r="BL267" s="16" t="s">
        <v>139</v>
      </c>
      <c r="BM267" s="231" t="s">
        <v>1894</v>
      </c>
    </row>
    <row r="268" s="2" customFormat="1" ht="16.5" customHeight="1">
      <c r="A268" s="37"/>
      <c r="B268" s="38"/>
      <c r="C268" s="218" t="s">
        <v>74</v>
      </c>
      <c r="D268" s="218" t="s">
        <v>135</v>
      </c>
      <c r="E268" s="219" t="s">
        <v>2222</v>
      </c>
      <c r="F268" s="220" t="s">
        <v>2223</v>
      </c>
      <c r="G268" s="221" t="s">
        <v>166</v>
      </c>
      <c r="H268" s="222">
        <v>45</v>
      </c>
      <c r="I268" s="223"/>
      <c r="J268" s="224">
        <f>ROUND(I268*H268,2)</f>
        <v>0</v>
      </c>
      <c r="K268" s="225"/>
      <c r="L268" s="43"/>
      <c r="M268" s="233" t="s">
        <v>1</v>
      </c>
      <c r="N268" s="234" t="s">
        <v>39</v>
      </c>
      <c r="O268" s="90"/>
      <c r="P268" s="235">
        <f>O268*H268</f>
        <v>0</v>
      </c>
      <c r="Q268" s="235">
        <v>0</v>
      </c>
      <c r="R268" s="235">
        <f>Q268*H268</f>
        <v>0</v>
      </c>
      <c r="S268" s="235">
        <v>0</v>
      </c>
      <c r="T268" s="236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31" t="s">
        <v>139</v>
      </c>
      <c r="AT268" s="231" t="s">
        <v>135</v>
      </c>
      <c r="AU268" s="231" t="s">
        <v>84</v>
      </c>
      <c r="AY268" s="16" t="s">
        <v>133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16" t="s">
        <v>82</v>
      </c>
      <c r="BK268" s="232">
        <f>ROUND(I268*H268,2)</f>
        <v>0</v>
      </c>
      <c r="BL268" s="16" t="s">
        <v>139</v>
      </c>
      <c r="BM268" s="231" t="s">
        <v>1927</v>
      </c>
    </row>
    <row r="269" s="2" customFormat="1" ht="21.75" customHeight="1">
      <c r="A269" s="37"/>
      <c r="B269" s="38"/>
      <c r="C269" s="218" t="s">
        <v>74</v>
      </c>
      <c r="D269" s="218" t="s">
        <v>135</v>
      </c>
      <c r="E269" s="219" t="s">
        <v>2224</v>
      </c>
      <c r="F269" s="220" t="s">
        <v>2225</v>
      </c>
      <c r="G269" s="221" t="s">
        <v>166</v>
      </c>
      <c r="H269" s="222">
        <v>1</v>
      </c>
      <c r="I269" s="223"/>
      <c r="J269" s="224">
        <f>ROUND(I269*H269,2)</f>
        <v>0</v>
      </c>
      <c r="K269" s="225"/>
      <c r="L269" s="43"/>
      <c r="M269" s="233" t="s">
        <v>1</v>
      </c>
      <c r="N269" s="234" t="s">
        <v>39</v>
      </c>
      <c r="O269" s="90"/>
      <c r="P269" s="235">
        <f>O269*H269</f>
        <v>0</v>
      </c>
      <c r="Q269" s="235">
        <v>0</v>
      </c>
      <c r="R269" s="235">
        <f>Q269*H269</f>
        <v>0</v>
      </c>
      <c r="S269" s="235">
        <v>0</v>
      </c>
      <c r="T269" s="236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31" t="s">
        <v>139</v>
      </c>
      <c r="AT269" s="231" t="s">
        <v>135</v>
      </c>
      <c r="AU269" s="231" t="s">
        <v>84</v>
      </c>
      <c r="AY269" s="16" t="s">
        <v>133</v>
      </c>
      <c r="BE269" s="232">
        <f>IF(N269="základní",J269,0)</f>
        <v>0</v>
      </c>
      <c r="BF269" s="232">
        <f>IF(N269="snížená",J269,0)</f>
        <v>0</v>
      </c>
      <c r="BG269" s="232">
        <f>IF(N269="zákl. přenesená",J269,0)</f>
        <v>0</v>
      </c>
      <c r="BH269" s="232">
        <f>IF(N269="sníž. přenesená",J269,0)</f>
        <v>0</v>
      </c>
      <c r="BI269" s="232">
        <f>IF(N269="nulová",J269,0)</f>
        <v>0</v>
      </c>
      <c r="BJ269" s="16" t="s">
        <v>82</v>
      </c>
      <c r="BK269" s="232">
        <f>ROUND(I269*H269,2)</f>
        <v>0</v>
      </c>
      <c r="BL269" s="16" t="s">
        <v>139</v>
      </c>
      <c r="BM269" s="231" t="s">
        <v>1945</v>
      </c>
    </row>
    <row r="270" s="2" customFormat="1" ht="24.15" customHeight="1">
      <c r="A270" s="37"/>
      <c r="B270" s="38"/>
      <c r="C270" s="218" t="s">
        <v>74</v>
      </c>
      <c r="D270" s="218" t="s">
        <v>135</v>
      </c>
      <c r="E270" s="219" t="s">
        <v>2226</v>
      </c>
      <c r="F270" s="220" t="s">
        <v>2227</v>
      </c>
      <c r="G270" s="221" t="s">
        <v>166</v>
      </c>
      <c r="H270" s="222">
        <v>1</v>
      </c>
      <c r="I270" s="223"/>
      <c r="J270" s="224">
        <f>ROUND(I270*H270,2)</f>
        <v>0</v>
      </c>
      <c r="K270" s="225"/>
      <c r="L270" s="43"/>
      <c r="M270" s="233" t="s">
        <v>1</v>
      </c>
      <c r="N270" s="234" t="s">
        <v>39</v>
      </c>
      <c r="O270" s="90"/>
      <c r="P270" s="235">
        <f>O270*H270</f>
        <v>0</v>
      </c>
      <c r="Q270" s="235">
        <v>0</v>
      </c>
      <c r="R270" s="235">
        <f>Q270*H270</f>
        <v>0</v>
      </c>
      <c r="S270" s="235">
        <v>0</v>
      </c>
      <c r="T270" s="236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31" t="s">
        <v>139</v>
      </c>
      <c r="AT270" s="231" t="s">
        <v>135</v>
      </c>
      <c r="AU270" s="231" t="s">
        <v>84</v>
      </c>
      <c r="AY270" s="16" t="s">
        <v>133</v>
      </c>
      <c r="BE270" s="232">
        <f>IF(N270="základní",J270,0)</f>
        <v>0</v>
      </c>
      <c r="BF270" s="232">
        <f>IF(N270="snížená",J270,0)</f>
        <v>0</v>
      </c>
      <c r="BG270" s="232">
        <f>IF(N270="zákl. přenesená",J270,0)</f>
        <v>0</v>
      </c>
      <c r="BH270" s="232">
        <f>IF(N270="sníž. přenesená",J270,0)</f>
        <v>0</v>
      </c>
      <c r="BI270" s="232">
        <f>IF(N270="nulová",J270,0)</f>
        <v>0</v>
      </c>
      <c r="BJ270" s="16" t="s">
        <v>82</v>
      </c>
      <c r="BK270" s="232">
        <f>ROUND(I270*H270,2)</f>
        <v>0</v>
      </c>
      <c r="BL270" s="16" t="s">
        <v>139</v>
      </c>
      <c r="BM270" s="231" t="s">
        <v>1959</v>
      </c>
    </row>
    <row r="271" s="2" customFormat="1" ht="16.5" customHeight="1">
      <c r="A271" s="37"/>
      <c r="B271" s="38"/>
      <c r="C271" s="218" t="s">
        <v>74</v>
      </c>
      <c r="D271" s="218" t="s">
        <v>135</v>
      </c>
      <c r="E271" s="219" t="s">
        <v>2228</v>
      </c>
      <c r="F271" s="220" t="s">
        <v>2229</v>
      </c>
      <c r="G271" s="221" t="s">
        <v>166</v>
      </c>
      <c r="H271" s="222">
        <v>1</v>
      </c>
      <c r="I271" s="223"/>
      <c r="J271" s="224">
        <f>ROUND(I271*H271,2)</f>
        <v>0</v>
      </c>
      <c r="K271" s="225"/>
      <c r="L271" s="43"/>
      <c r="M271" s="233" t="s">
        <v>1</v>
      </c>
      <c r="N271" s="234" t="s">
        <v>39</v>
      </c>
      <c r="O271" s="90"/>
      <c r="P271" s="235">
        <f>O271*H271</f>
        <v>0</v>
      </c>
      <c r="Q271" s="235">
        <v>0</v>
      </c>
      <c r="R271" s="235">
        <f>Q271*H271</f>
        <v>0</v>
      </c>
      <c r="S271" s="235">
        <v>0</v>
      </c>
      <c r="T271" s="236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31" t="s">
        <v>139</v>
      </c>
      <c r="AT271" s="231" t="s">
        <v>135</v>
      </c>
      <c r="AU271" s="231" t="s">
        <v>84</v>
      </c>
      <c r="AY271" s="16" t="s">
        <v>133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6" t="s">
        <v>82</v>
      </c>
      <c r="BK271" s="232">
        <f>ROUND(I271*H271,2)</f>
        <v>0</v>
      </c>
      <c r="BL271" s="16" t="s">
        <v>139</v>
      </c>
      <c r="BM271" s="231" t="s">
        <v>1071</v>
      </c>
    </row>
    <row r="272" s="12" customFormat="1" ht="22.8" customHeight="1">
      <c r="A272" s="12"/>
      <c r="B272" s="202"/>
      <c r="C272" s="203"/>
      <c r="D272" s="204" t="s">
        <v>73</v>
      </c>
      <c r="E272" s="216" t="s">
        <v>162</v>
      </c>
      <c r="F272" s="216" t="s">
        <v>1985</v>
      </c>
      <c r="G272" s="203"/>
      <c r="H272" s="203"/>
      <c r="I272" s="206"/>
      <c r="J272" s="217">
        <f>BK272</f>
        <v>0</v>
      </c>
      <c r="K272" s="203"/>
      <c r="L272" s="208"/>
      <c r="M272" s="209"/>
      <c r="N272" s="210"/>
      <c r="O272" s="210"/>
      <c r="P272" s="211">
        <f>SUM(P273:P274)</f>
        <v>0</v>
      </c>
      <c r="Q272" s="210"/>
      <c r="R272" s="211">
        <f>SUM(R273:R274)</f>
        <v>0</v>
      </c>
      <c r="S272" s="210"/>
      <c r="T272" s="212">
        <f>SUM(T273:T274)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13" t="s">
        <v>82</v>
      </c>
      <c r="AT272" s="214" t="s">
        <v>73</v>
      </c>
      <c r="AU272" s="214" t="s">
        <v>82</v>
      </c>
      <c r="AY272" s="213" t="s">
        <v>133</v>
      </c>
      <c r="BK272" s="215">
        <f>SUM(BK273:BK274)</f>
        <v>0</v>
      </c>
    </row>
    <row r="273" s="2" customFormat="1" ht="24.15" customHeight="1">
      <c r="A273" s="37"/>
      <c r="B273" s="38"/>
      <c r="C273" s="218" t="s">
        <v>74</v>
      </c>
      <c r="D273" s="218" t="s">
        <v>135</v>
      </c>
      <c r="E273" s="219" t="s">
        <v>2230</v>
      </c>
      <c r="F273" s="220" t="s">
        <v>2231</v>
      </c>
      <c r="G273" s="221" t="s">
        <v>2232</v>
      </c>
      <c r="H273" s="222">
        <v>6</v>
      </c>
      <c r="I273" s="223"/>
      <c r="J273" s="224">
        <f>ROUND(I273*H273,2)</f>
        <v>0</v>
      </c>
      <c r="K273" s="225"/>
      <c r="L273" s="43"/>
      <c r="M273" s="233" t="s">
        <v>1</v>
      </c>
      <c r="N273" s="234" t="s">
        <v>39</v>
      </c>
      <c r="O273" s="90"/>
      <c r="P273" s="235">
        <f>O273*H273</f>
        <v>0</v>
      </c>
      <c r="Q273" s="235">
        <v>0</v>
      </c>
      <c r="R273" s="235">
        <f>Q273*H273</f>
        <v>0</v>
      </c>
      <c r="S273" s="235">
        <v>0</v>
      </c>
      <c r="T273" s="236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31" t="s">
        <v>139</v>
      </c>
      <c r="AT273" s="231" t="s">
        <v>135</v>
      </c>
      <c r="AU273" s="231" t="s">
        <v>84</v>
      </c>
      <c r="AY273" s="16" t="s">
        <v>133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16" t="s">
        <v>82</v>
      </c>
      <c r="BK273" s="232">
        <f>ROUND(I273*H273,2)</f>
        <v>0</v>
      </c>
      <c r="BL273" s="16" t="s">
        <v>139</v>
      </c>
      <c r="BM273" s="231" t="s">
        <v>1079</v>
      </c>
    </row>
    <row r="274" s="2" customFormat="1" ht="24.15" customHeight="1">
      <c r="A274" s="37"/>
      <c r="B274" s="38"/>
      <c r="C274" s="218" t="s">
        <v>74</v>
      </c>
      <c r="D274" s="218" t="s">
        <v>135</v>
      </c>
      <c r="E274" s="219" t="s">
        <v>2233</v>
      </c>
      <c r="F274" s="220" t="s">
        <v>2234</v>
      </c>
      <c r="G274" s="221" t="s">
        <v>2232</v>
      </c>
      <c r="H274" s="222">
        <v>27</v>
      </c>
      <c r="I274" s="223"/>
      <c r="J274" s="224">
        <f>ROUND(I274*H274,2)</f>
        <v>0</v>
      </c>
      <c r="K274" s="225"/>
      <c r="L274" s="43"/>
      <c r="M274" s="233" t="s">
        <v>1</v>
      </c>
      <c r="N274" s="234" t="s">
        <v>39</v>
      </c>
      <c r="O274" s="90"/>
      <c r="P274" s="235">
        <f>O274*H274</f>
        <v>0</v>
      </c>
      <c r="Q274" s="235">
        <v>0</v>
      </c>
      <c r="R274" s="235">
        <f>Q274*H274</f>
        <v>0</v>
      </c>
      <c r="S274" s="235">
        <v>0</v>
      </c>
      <c r="T274" s="236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31" t="s">
        <v>139</v>
      </c>
      <c r="AT274" s="231" t="s">
        <v>135</v>
      </c>
      <c r="AU274" s="231" t="s">
        <v>84</v>
      </c>
      <c r="AY274" s="16" t="s">
        <v>133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16" t="s">
        <v>82</v>
      </c>
      <c r="BK274" s="232">
        <f>ROUND(I274*H274,2)</f>
        <v>0</v>
      </c>
      <c r="BL274" s="16" t="s">
        <v>139</v>
      </c>
      <c r="BM274" s="231" t="s">
        <v>2235</v>
      </c>
    </row>
    <row r="275" s="12" customFormat="1" ht="22.8" customHeight="1">
      <c r="A275" s="12"/>
      <c r="B275" s="202"/>
      <c r="C275" s="203"/>
      <c r="D275" s="204" t="s">
        <v>73</v>
      </c>
      <c r="E275" s="216" t="s">
        <v>2236</v>
      </c>
      <c r="F275" s="216" t="s">
        <v>2237</v>
      </c>
      <c r="G275" s="203"/>
      <c r="H275" s="203"/>
      <c r="I275" s="206"/>
      <c r="J275" s="217">
        <f>BK275</f>
        <v>0</v>
      </c>
      <c r="K275" s="203"/>
      <c r="L275" s="208"/>
      <c r="M275" s="209"/>
      <c r="N275" s="210"/>
      <c r="O275" s="210"/>
      <c r="P275" s="211">
        <f>SUM(P276:P280)</f>
        <v>0</v>
      </c>
      <c r="Q275" s="210"/>
      <c r="R275" s="211">
        <f>SUM(R276:R280)</f>
        <v>0</v>
      </c>
      <c r="S275" s="210"/>
      <c r="T275" s="212">
        <f>SUM(T276:T280)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13" t="s">
        <v>82</v>
      </c>
      <c r="AT275" s="214" t="s">
        <v>73</v>
      </c>
      <c r="AU275" s="214" t="s">
        <v>82</v>
      </c>
      <c r="AY275" s="213" t="s">
        <v>133</v>
      </c>
      <c r="BK275" s="215">
        <f>SUM(BK276:BK280)</f>
        <v>0</v>
      </c>
    </row>
    <row r="276" s="2" customFormat="1" ht="16.5" customHeight="1">
      <c r="A276" s="37"/>
      <c r="B276" s="38"/>
      <c r="C276" s="218" t="s">
        <v>74</v>
      </c>
      <c r="D276" s="218" t="s">
        <v>135</v>
      </c>
      <c r="E276" s="219" t="s">
        <v>2238</v>
      </c>
      <c r="F276" s="220" t="s">
        <v>2239</v>
      </c>
      <c r="G276" s="221" t="s">
        <v>150</v>
      </c>
      <c r="H276" s="222">
        <v>1300</v>
      </c>
      <c r="I276" s="223"/>
      <c r="J276" s="224">
        <f>ROUND(I276*H276,2)</f>
        <v>0</v>
      </c>
      <c r="K276" s="225"/>
      <c r="L276" s="43"/>
      <c r="M276" s="233" t="s">
        <v>1</v>
      </c>
      <c r="N276" s="234" t="s">
        <v>39</v>
      </c>
      <c r="O276" s="90"/>
      <c r="P276" s="235">
        <f>O276*H276</f>
        <v>0</v>
      </c>
      <c r="Q276" s="235">
        <v>0</v>
      </c>
      <c r="R276" s="235">
        <f>Q276*H276</f>
        <v>0</v>
      </c>
      <c r="S276" s="235">
        <v>0</v>
      </c>
      <c r="T276" s="236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31" t="s">
        <v>139</v>
      </c>
      <c r="AT276" s="231" t="s">
        <v>135</v>
      </c>
      <c r="AU276" s="231" t="s">
        <v>84</v>
      </c>
      <c r="AY276" s="16" t="s">
        <v>133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6" t="s">
        <v>82</v>
      </c>
      <c r="BK276" s="232">
        <f>ROUND(I276*H276,2)</f>
        <v>0</v>
      </c>
      <c r="BL276" s="16" t="s">
        <v>139</v>
      </c>
      <c r="BM276" s="231" t="s">
        <v>2240</v>
      </c>
    </row>
    <row r="277" s="2" customFormat="1" ht="16.5" customHeight="1">
      <c r="A277" s="37"/>
      <c r="B277" s="38"/>
      <c r="C277" s="218" t="s">
        <v>74</v>
      </c>
      <c r="D277" s="218" t="s">
        <v>135</v>
      </c>
      <c r="E277" s="219" t="s">
        <v>2241</v>
      </c>
      <c r="F277" s="220" t="s">
        <v>2242</v>
      </c>
      <c r="G277" s="221" t="s">
        <v>150</v>
      </c>
      <c r="H277" s="222">
        <v>50</v>
      </c>
      <c r="I277" s="223"/>
      <c r="J277" s="224">
        <f>ROUND(I277*H277,2)</f>
        <v>0</v>
      </c>
      <c r="K277" s="225"/>
      <c r="L277" s="43"/>
      <c r="M277" s="233" t="s">
        <v>1</v>
      </c>
      <c r="N277" s="234" t="s">
        <v>39</v>
      </c>
      <c r="O277" s="90"/>
      <c r="P277" s="235">
        <f>O277*H277</f>
        <v>0</v>
      </c>
      <c r="Q277" s="235">
        <v>0</v>
      </c>
      <c r="R277" s="235">
        <f>Q277*H277</f>
        <v>0</v>
      </c>
      <c r="S277" s="235">
        <v>0</v>
      </c>
      <c r="T277" s="236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31" t="s">
        <v>139</v>
      </c>
      <c r="AT277" s="231" t="s">
        <v>135</v>
      </c>
      <c r="AU277" s="231" t="s">
        <v>84</v>
      </c>
      <c r="AY277" s="16" t="s">
        <v>133</v>
      </c>
      <c r="BE277" s="232">
        <f>IF(N277="základní",J277,0)</f>
        <v>0</v>
      </c>
      <c r="BF277" s="232">
        <f>IF(N277="snížená",J277,0)</f>
        <v>0</v>
      </c>
      <c r="BG277" s="232">
        <f>IF(N277="zákl. přenesená",J277,0)</f>
        <v>0</v>
      </c>
      <c r="BH277" s="232">
        <f>IF(N277="sníž. přenesená",J277,0)</f>
        <v>0</v>
      </c>
      <c r="BI277" s="232">
        <f>IF(N277="nulová",J277,0)</f>
        <v>0</v>
      </c>
      <c r="BJ277" s="16" t="s">
        <v>82</v>
      </c>
      <c r="BK277" s="232">
        <f>ROUND(I277*H277,2)</f>
        <v>0</v>
      </c>
      <c r="BL277" s="16" t="s">
        <v>139</v>
      </c>
      <c r="BM277" s="231" t="s">
        <v>2243</v>
      </c>
    </row>
    <row r="278" s="2" customFormat="1" ht="21.75" customHeight="1">
      <c r="A278" s="37"/>
      <c r="B278" s="38"/>
      <c r="C278" s="218" t="s">
        <v>74</v>
      </c>
      <c r="D278" s="218" t="s">
        <v>135</v>
      </c>
      <c r="E278" s="219" t="s">
        <v>2244</v>
      </c>
      <c r="F278" s="220" t="s">
        <v>2245</v>
      </c>
      <c r="G278" s="221" t="s">
        <v>150</v>
      </c>
      <c r="H278" s="222">
        <v>50</v>
      </c>
      <c r="I278" s="223"/>
      <c r="J278" s="224">
        <f>ROUND(I278*H278,2)</f>
        <v>0</v>
      </c>
      <c r="K278" s="225"/>
      <c r="L278" s="43"/>
      <c r="M278" s="233" t="s">
        <v>1</v>
      </c>
      <c r="N278" s="234" t="s">
        <v>39</v>
      </c>
      <c r="O278" s="90"/>
      <c r="P278" s="235">
        <f>O278*H278</f>
        <v>0</v>
      </c>
      <c r="Q278" s="235">
        <v>0</v>
      </c>
      <c r="R278" s="235">
        <f>Q278*H278</f>
        <v>0</v>
      </c>
      <c r="S278" s="235">
        <v>0</v>
      </c>
      <c r="T278" s="236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31" t="s">
        <v>139</v>
      </c>
      <c r="AT278" s="231" t="s">
        <v>135</v>
      </c>
      <c r="AU278" s="231" t="s">
        <v>84</v>
      </c>
      <c r="AY278" s="16" t="s">
        <v>133</v>
      </c>
      <c r="BE278" s="232">
        <f>IF(N278="základní",J278,0)</f>
        <v>0</v>
      </c>
      <c r="BF278" s="232">
        <f>IF(N278="snížená",J278,0)</f>
        <v>0</v>
      </c>
      <c r="BG278" s="232">
        <f>IF(N278="zákl. přenesená",J278,0)</f>
        <v>0</v>
      </c>
      <c r="BH278" s="232">
        <f>IF(N278="sníž. přenesená",J278,0)</f>
        <v>0</v>
      </c>
      <c r="BI278" s="232">
        <f>IF(N278="nulová",J278,0)</f>
        <v>0</v>
      </c>
      <c r="BJ278" s="16" t="s">
        <v>82</v>
      </c>
      <c r="BK278" s="232">
        <f>ROUND(I278*H278,2)</f>
        <v>0</v>
      </c>
      <c r="BL278" s="16" t="s">
        <v>139</v>
      </c>
      <c r="BM278" s="231" t="s">
        <v>2246</v>
      </c>
    </row>
    <row r="279" s="2" customFormat="1" ht="16.5" customHeight="1">
      <c r="A279" s="37"/>
      <c r="B279" s="38"/>
      <c r="C279" s="218" t="s">
        <v>74</v>
      </c>
      <c r="D279" s="218" t="s">
        <v>135</v>
      </c>
      <c r="E279" s="219" t="s">
        <v>2247</v>
      </c>
      <c r="F279" s="220" t="s">
        <v>2248</v>
      </c>
      <c r="G279" s="221" t="s">
        <v>150</v>
      </c>
      <c r="H279" s="222">
        <v>50</v>
      </c>
      <c r="I279" s="223"/>
      <c r="J279" s="224">
        <f>ROUND(I279*H279,2)</f>
        <v>0</v>
      </c>
      <c r="K279" s="225"/>
      <c r="L279" s="43"/>
      <c r="M279" s="233" t="s">
        <v>1</v>
      </c>
      <c r="N279" s="234" t="s">
        <v>39</v>
      </c>
      <c r="O279" s="90"/>
      <c r="P279" s="235">
        <f>O279*H279</f>
        <v>0</v>
      </c>
      <c r="Q279" s="235">
        <v>0</v>
      </c>
      <c r="R279" s="235">
        <f>Q279*H279</f>
        <v>0</v>
      </c>
      <c r="S279" s="235">
        <v>0</v>
      </c>
      <c r="T279" s="236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31" t="s">
        <v>139</v>
      </c>
      <c r="AT279" s="231" t="s">
        <v>135</v>
      </c>
      <c r="AU279" s="231" t="s">
        <v>84</v>
      </c>
      <c r="AY279" s="16" t="s">
        <v>133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16" t="s">
        <v>82</v>
      </c>
      <c r="BK279" s="232">
        <f>ROUND(I279*H279,2)</f>
        <v>0</v>
      </c>
      <c r="BL279" s="16" t="s">
        <v>139</v>
      </c>
      <c r="BM279" s="231" t="s">
        <v>2249</v>
      </c>
    </row>
    <row r="280" s="2" customFormat="1" ht="16.5" customHeight="1">
      <c r="A280" s="37"/>
      <c r="B280" s="38"/>
      <c r="C280" s="218" t="s">
        <v>74</v>
      </c>
      <c r="D280" s="218" t="s">
        <v>135</v>
      </c>
      <c r="E280" s="219" t="s">
        <v>2250</v>
      </c>
      <c r="F280" s="220" t="s">
        <v>2251</v>
      </c>
      <c r="G280" s="221" t="s">
        <v>150</v>
      </c>
      <c r="H280" s="222">
        <v>1000</v>
      </c>
      <c r="I280" s="223"/>
      <c r="J280" s="224">
        <f>ROUND(I280*H280,2)</f>
        <v>0</v>
      </c>
      <c r="K280" s="225"/>
      <c r="L280" s="43"/>
      <c r="M280" s="233" t="s">
        <v>1</v>
      </c>
      <c r="N280" s="234" t="s">
        <v>39</v>
      </c>
      <c r="O280" s="90"/>
      <c r="P280" s="235">
        <f>O280*H280</f>
        <v>0</v>
      </c>
      <c r="Q280" s="235">
        <v>0</v>
      </c>
      <c r="R280" s="235">
        <f>Q280*H280</f>
        <v>0</v>
      </c>
      <c r="S280" s="235">
        <v>0</v>
      </c>
      <c r="T280" s="236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31" t="s">
        <v>139</v>
      </c>
      <c r="AT280" s="231" t="s">
        <v>135</v>
      </c>
      <c r="AU280" s="231" t="s">
        <v>84</v>
      </c>
      <c r="AY280" s="16" t="s">
        <v>133</v>
      </c>
      <c r="BE280" s="232">
        <f>IF(N280="základní",J280,0)</f>
        <v>0</v>
      </c>
      <c r="BF280" s="232">
        <f>IF(N280="snížená",J280,0)</f>
        <v>0</v>
      </c>
      <c r="BG280" s="232">
        <f>IF(N280="zákl. přenesená",J280,0)</f>
        <v>0</v>
      </c>
      <c r="BH280" s="232">
        <f>IF(N280="sníž. přenesená",J280,0)</f>
        <v>0</v>
      </c>
      <c r="BI280" s="232">
        <f>IF(N280="nulová",J280,0)</f>
        <v>0</v>
      </c>
      <c r="BJ280" s="16" t="s">
        <v>82</v>
      </c>
      <c r="BK280" s="232">
        <f>ROUND(I280*H280,2)</f>
        <v>0</v>
      </c>
      <c r="BL280" s="16" t="s">
        <v>139</v>
      </c>
      <c r="BM280" s="231" t="s">
        <v>2252</v>
      </c>
    </row>
    <row r="281" s="12" customFormat="1" ht="22.8" customHeight="1">
      <c r="A281" s="12"/>
      <c r="B281" s="202"/>
      <c r="C281" s="203"/>
      <c r="D281" s="204" t="s">
        <v>73</v>
      </c>
      <c r="E281" s="216" t="s">
        <v>2253</v>
      </c>
      <c r="F281" s="216" t="s">
        <v>2254</v>
      </c>
      <c r="G281" s="203"/>
      <c r="H281" s="203"/>
      <c r="I281" s="206"/>
      <c r="J281" s="217">
        <f>BK281</f>
        <v>0</v>
      </c>
      <c r="K281" s="203"/>
      <c r="L281" s="208"/>
      <c r="M281" s="209"/>
      <c r="N281" s="210"/>
      <c r="O281" s="210"/>
      <c r="P281" s="211">
        <f>SUM(P282:P285)</f>
        <v>0</v>
      </c>
      <c r="Q281" s="210"/>
      <c r="R281" s="211">
        <f>SUM(R282:R285)</f>
        <v>0</v>
      </c>
      <c r="S281" s="210"/>
      <c r="T281" s="212">
        <f>SUM(T282:T285)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13" t="s">
        <v>82</v>
      </c>
      <c r="AT281" s="214" t="s">
        <v>73</v>
      </c>
      <c r="AU281" s="214" t="s">
        <v>82</v>
      </c>
      <c r="AY281" s="213" t="s">
        <v>133</v>
      </c>
      <c r="BK281" s="215">
        <f>SUM(BK282:BK285)</f>
        <v>0</v>
      </c>
    </row>
    <row r="282" s="2" customFormat="1" ht="16.5" customHeight="1">
      <c r="A282" s="37"/>
      <c r="B282" s="38"/>
      <c r="C282" s="218" t="s">
        <v>74</v>
      </c>
      <c r="D282" s="218" t="s">
        <v>135</v>
      </c>
      <c r="E282" s="219" t="s">
        <v>2255</v>
      </c>
      <c r="F282" s="220" t="s">
        <v>2256</v>
      </c>
      <c r="G282" s="221" t="s">
        <v>166</v>
      </c>
      <c r="H282" s="222">
        <v>2</v>
      </c>
      <c r="I282" s="223"/>
      <c r="J282" s="224">
        <f>ROUND(I282*H282,2)</f>
        <v>0</v>
      </c>
      <c r="K282" s="225"/>
      <c r="L282" s="43"/>
      <c r="M282" s="233" t="s">
        <v>1</v>
      </c>
      <c r="N282" s="234" t="s">
        <v>39</v>
      </c>
      <c r="O282" s="90"/>
      <c r="P282" s="235">
        <f>O282*H282</f>
        <v>0</v>
      </c>
      <c r="Q282" s="235">
        <v>0</v>
      </c>
      <c r="R282" s="235">
        <f>Q282*H282</f>
        <v>0</v>
      </c>
      <c r="S282" s="235">
        <v>0</v>
      </c>
      <c r="T282" s="236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31" t="s">
        <v>139</v>
      </c>
      <c r="AT282" s="231" t="s">
        <v>135</v>
      </c>
      <c r="AU282" s="231" t="s">
        <v>84</v>
      </c>
      <c r="AY282" s="16" t="s">
        <v>133</v>
      </c>
      <c r="BE282" s="232">
        <f>IF(N282="základní",J282,0)</f>
        <v>0</v>
      </c>
      <c r="BF282" s="232">
        <f>IF(N282="snížená",J282,0)</f>
        <v>0</v>
      </c>
      <c r="BG282" s="232">
        <f>IF(N282="zákl. přenesená",J282,0)</f>
        <v>0</v>
      </c>
      <c r="BH282" s="232">
        <f>IF(N282="sníž. přenesená",J282,0)</f>
        <v>0</v>
      </c>
      <c r="BI282" s="232">
        <f>IF(N282="nulová",J282,0)</f>
        <v>0</v>
      </c>
      <c r="BJ282" s="16" t="s">
        <v>82</v>
      </c>
      <c r="BK282" s="232">
        <f>ROUND(I282*H282,2)</f>
        <v>0</v>
      </c>
      <c r="BL282" s="16" t="s">
        <v>139</v>
      </c>
      <c r="BM282" s="231" t="s">
        <v>2257</v>
      </c>
    </row>
    <row r="283" s="2" customFormat="1" ht="16.5" customHeight="1">
      <c r="A283" s="37"/>
      <c r="B283" s="38"/>
      <c r="C283" s="218" t="s">
        <v>74</v>
      </c>
      <c r="D283" s="218" t="s">
        <v>135</v>
      </c>
      <c r="E283" s="219" t="s">
        <v>2258</v>
      </c>
      <c r="F283" s="220" t="s">
        <v>2259</v>
      </c>
      <c r="G283" s="221" t="s">
        <v>166</v>
      </c>
      <c r="H283" s="222">
        <v>3</v>
      </c>
      <c r="I283" s="223"/>
      <c r="J283" s="224">
        <f>ROUND(I283*H283,2)</f>
        <v>0</v>
      </c>
      <c r="K283" s="225"/>
      <c r="L283" s="43"/>
      <c r="M283" s="233" t="s">
        <v>1</v>
      </c>
      <c r="N283" s="234" t="s">
        <v>39</v>
      </c>
      <c r="O283" s="90"/>
      <c r="P283" s="235">
        <f>O283*H283</f>
        <v>0</v>
      </c>
      <c r="Q283" s="235">
        <v>0</v>
      </c>
      <c r="R283" s="235">
        <f>Q283*H283</f>
        <v>0</v>
      </c>
      <c r="S283" s="235">
        <v>0</v>
      </c>
      <c r="T283" s="236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31" t="s">
        <v>139</v>
      </c>
      <c r="AT283" s="231" t="s">
        <v>135</v>
      </c>
      <c r="AU283" s="231" t="s">
        <v>84</v>
      </c>
      <c r="AY283" s="16" t="s">
        <v>133</v>
      </c>
      <c r="BE283" s="232">
        <f>IF(N283="základní",J283,0)</f>
        <v>0</v>
      </c>
      <c r="BF283" s="232">
        <f>IF(N283="snížená",J283,0)</f>
        <v>0</v>
      </c>
      <c r="BG283" s="232">
        <f>IF(N283="zákl. přenesená",J283,0)</f>
        <v>0</v>
      </c>
      <c r="BH283" s="232">
        <f>IF(N283="sníž. přenesená",J283,0)</f>
        <v>0</v>
      </c>
      <c r="BI283" s="232">
        <f>IF(N283="nulová",J283,0)</f>
        <v>0</v>
      </c>
      <c r="BJ283" s="16" t="s">
        <v>82</v>
      </c>
      <c r="BK283" s="232">
        <f>ROUND(I283*H283,2)</f>
        <v>0</v>
      </c>
      <c r="BL283" s="16" t="s">
        <v>139</v>
      </c>
      <c r="BM283" s="231" t="s">
        <v>2260</v>
      </c>
    </row>
    <row r="284" s="2" customFormat="1" ht="24.15" customHeight="1">
      <c r="A284" s="37"/>
      <c r="B284" s="38"/>
      <c r="C284" s="218" t="s">
        <v>74</v>
      </c>
      <c r="D284" s="218" t="s">
        <v>135</v>
      </c>
      <c r="E284" s="219" t="s">
        <v>2261</v>
      </c>
      <c r="F284" s="220" t="s">
        <v>2262</v>
      </c>
      <c r="G284" s="221" t="s">
        <v>138</v>
      </c>
      <c r="H284" s="222">
        <v>1</v>
      </c>
      <c r="I284" s="223"/>
      <c r="J284" s="224">
        <f>ROUND(I284*H284,2)</f>
        <v>0</v>
      </c>
      <c r="K284" s="225"/>
      <c r="L284" s="43"/>
      <c r="M284" s="233" t="s">
        <v>1</v>
      </c>
      <c r="N284" s="234" t="s">
        <v>39</v>
      </c>
      <c r="O284" s="90"/>
      <c r="P284" s="235">
        <f>O284*H284</f>
        <v>0</v>
      </c>
      <c r="Q284" s="235">
        <v>0</v>
      </c>
      <c r="R284" s="235">
        <f>Q284*H284</f>
        <v>0</v>
      </c>
      <c r="S284" s="235">
        <v>0</v>
      </c>
      <c r="T284" s="236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31" t="s">
        <v>139</v>
      </c>
      <c r="AT284" s="231" t="s">
        <v>135</v>
      </c>
      <c r="AU284" s="231" t="s">
        <v>84</v>
      </c>
      <c r="AY284" s="16" t="s">
        <v>133</v>
      </c>
      <c r="BE284" s="232">
        <f>IF(N284="základní",J284,0)</f>
        <v>0</v>
      </c>
      <c r="BF284" s="232">
        <f>IF(N284="snížená",J284,0)</f>
        <v>0</v>
      </c>
      <c r="BG284" s="232">
        <f>IF(N284="zákl. přenesená",J284,0)</f>
        <v>0</v>
      </c>
      <c r="BH284" s="232">
        <f>IF(N284="sníž. přenesená",J284,0)</f>
        <v>0</v>
      </c>
      <c r="BI284" s="232">
        <f>IF(N284="nulová",J284,0)</f>
        <v>0</v>
      </c>
      <c r="BJ284" s="16" t="s">
        <v>82</v>
      </c>
      <c r="BK284" s="232">
        <f>ROUND(I284*H284,2)</f>
        <v>0</v>
      </c>
      <c r="BL284" s="16" t="s">
        <v>139</v>
      </c>
      <c r="BM284" s="231" t="s">
        <v>2263</v>
      </c>
    </row>
    <row r="285" s="2" customFormat="1" ht="37.8" customHeight="1">
      <c r="A285" s="37"/>
      <c r="B285" s="38"/>
      <c r="C285" s="218" t="s">
        <v>74</v>
      </c>
      <c r="D285" s="218" t="s">
        <v>135</v>
      </c>
      <c r="E285" s="219" t="s">
        <v>2264</v>
      </c>
      <c r="F285" s="220" t="s">
        <v>2265</v>
      </c>
      <c r="G285" s="221" t="s">
        <v>138</v>
      </c>
      <c r="H285" s="222">
        <v>1</v>
      </c>
      <c r="I285" s="223"/>
      <c r="J285" s="224">
        <f>ROUND(I285*H285,2)</f>
        <v>0</v>
      </c>
      <c r="K285" s="225"/>
      <c r="L285" s="43"/>
      <c r="M285" s="233" t="s">
        <v>1</v>
      </c>
      <c r="N285" s="234" t="s">
        <v>39</v>
      </c>
      <c r="O285" s="90"/>
      <c r="P285" s="235">
        <f>O285*H285</f>
        <v>0</v>
      </c>
      <c r="Q285" s="235">
        <v>0</v>
      </c>
      <c r="R285" s="235">
        <f>Q285*H285</f>
        <v>0</v>
      </c>
      <c r="S285" s="235">
        <v>0</v>
      </c>
      <c r="T285" s="236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31" t="s">
        <v>139</v>
      </c>
      <c r="AT285" s="231" t="s">
        <v>135</v>
      </c>
      <c r="AU285" s="231" t="s">
        <v>84</v>
      </c>
      <c r="AY285" s="16" t="s">
        <v>133</v>
      </c>
      <c r="BE285" s="232">
        <f>IF(N285="základní",J285,0)</f>
        <v>0</v>
      </c>
      <c r="BF285" s="232">
        <f>IF(N285="snížená",J285,0)</f>
        <v>0</v>
      </c>
      <c r="BG285" s="232">
        <f>IF(N285="zákl. přenesená",J285,0)</f>
        <v>0</v>
      </c>
      <c r="BH285" s="232">
        <f>IF(N285="sníž. přenesená",J285,0)</f>
        <v>0</v>
      </c>
      <c r="BI285" s="232">
        <f>IF(N285="nulová",J285,0)</f>
        <v>0</v>
      </c>
      <c r="BJ285" s="16" t="s">
        <v>82</v>
      </c>
      <c r="BK285" s="232">
        <f>ROUND(I285*H285,2)</f>
        <v>0</v>
      </c>
      <c r="BL285" s="16" t="s">
        <v>139</v>
      </c>
      <c r="BM285" s="231" t="s">
        <v>2266</v>
      </c>
    </row>
    <row r="286" s="12" customFormat="1" ht="25.92" customHeight="1">
      <c r="A286" s="12"/>
      <c r="B286" s="202"/>
      <c r="C286" s="203"/>
      <c r="D286" s="204" t="s">
        <v>73</v>
      </c>
      <c r="E286" s="205" t="s">
        <v>2267</v>
      </c>
      <c r="F286" s="205" t="s">
        <v>2268</v>
      </c>
      <c r="G286" s="203"/>
      <c r="H286" s="203"/>
      <c r="I286" s="206"/>
      <c r="J286" s="207">
        <f>BK286</f>
        <v>0</v>
      </c>
      <c r="K286" s="203"/>
      <c r="L286" s="208"/>
      <c r="M286" s="209"/>
      <c r="N286" s="210"/>
      <c r="O286" s="210"/>
      <c r="P286" s="211">
        <f>P287+P288</f>
        <v>0</v>
      </c>
      <c r="Q286" s="210"/>
      <c r="R286" s="211">
        <f>R287+R288</f>
        <v>0</v>
      </c>
      <c r="S286" s="210"/>
      <c r="T286" s="212">
        <f>T287+T288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13" t="s">
        <v>82</v>
      </c>
      <c r="AT286" s="214" t="s">
        <v>73</v>
      </c>
      <c r="AU286" s="214" t="s">
        <v>74</v>
      </c>
      <c r="AY286" s="213" t="s">
        <v>133</v>
      </c>
      <c r="BK286" s="215">
        <f>BK287+BK288</f>
        <v>0</v>
      </c>
    </row>
    <row r="287" s="2" customFormat="1" ht="16.5" customHeight="1">
      <c r="A287" s="37"/>
      <c r="B287" s="38"/>
      <c r="C287" s="218" t="s">
        <v>74</v>
      </c>
      <c r="D287" s="218" t="s">
        <v>135</v>
      </c>
      <c r="E287" s="219" t="s">
        <v>2269</v>
      </c>
      <c r="F287" s="220" t="s">
        <v>2270</v>
      </c>
      <c r="G287" s="221" t="s">
        <v>166</v>
      </c>
      <c r="H287" s="222">
        <v>2</v>
      </c>
      <c r="I287" s="223"/>
      <c r="J287" s="224">
        <f>ROUND(I287*H287,2)</f>
        <v>0</v>
      </c>
      <c r="K287" s="225"/>
      <c r="L287" s="43"/>
      <c r="M287" s="233" t="s">
        <v>1</v>
      </c>
      <c r="N287" s="234" t="s">
        <v>39</v>
      </c>
      <c r="O287" s="90"/>
      <c r="P287" s="235">
        <f>O287*H287</f>
        <v>0</v>
      </c>
      <c r="Q287" s="235">
        <v>0</v>
      </c>
      <c r="R287" s="235">
        <f>Q287*H287</f>
        <v>0</v>
      </c>
      <c r="S287" s="235">
        <v>0</v>
      </c>
      <c r="T287" s="236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31" t="s">
        <v>139</v>
      </c>
      <c r="AT287" s="231" t="s">
        <v>135</v>
      </c>
      <c r="AU287" s="231" t="s">
        <v>82</v>
      </c>
      <c r="AY287" s="16" t="s">
        <v>133</v>
      </c>
      <c r="BE287" s="232">
        <f>IF(N287="základní",J287,0)</f>
        <v>0</v>
      </c>
      <c r="BF287" s="232">
        <f>IF(N287="snížená",J287,0)</f>
        <v>0</v>
      </c>
      <c r="BG287" s="232">
        <f>IF(N287="zákl. přenesená",J287,0)</f>
        <v>0</v>
      </c>
      <c r="BH287" s="232">
        <f>IF(N287="sníž. přenesená",J287,0)</f>
        <v>0</v>
      </c>
      <c r="BI287" s="232">
        <f>IF(N287="nulová",J287,0)</f>
        <v>0</v>
      </c>
      <c r="BJ287" s="16" t="s">
        <v>82</v>
      </c>
      <c r="BK287" s="232">
        <f>ROUND(I287*H287,2)</f>
        <v>0</v>
      </c>
      <c r="BL287" s="16" t="s">
        <v>139</v>
      </c>
      <c r="BM287" s="231" t="s">
        <v>2271</v>
      </c>
    </row>
    <row r="288" s="12" customFormat="1" ht="22.8" customHeight="1">
      <c r="A288" s="12"/>
      <c r="B288" s="202"/>
      <c r="C288" s="203"/>
      <c r="D288" s="204" t="s">
        <v>73</v>
      </c>
      <c r="E288" s="216" t="s">
        <v>2272</v>
      </c>
      <c r="F288" s="216" t="s">
        <v>2273</v>
      </c>
      <c r="G288" s="203"/>
      <c r="H288" s="203"/>
      <c r="I288" s="206"/>
      <c r="J288" s="217">
        <f>BK288</f>
        <v>0</v>
      </c>
      <c r="K288" s="203"/>
      <c r="L288" s="208"/>
      <c r="M288" s="209"/>
      <c r="N288" s="210"/>
      <c r="O288" s="210"/>
      <c r="P288" s="211">
        <f>SUM(P289:P296)</f>
        <v>0</v>
      </c>
      <c r="Q288" s="210"/>
      <c r="R288" s="211">
        <f>SUM(R289:R296)</f>
        <v>0</v>
      </c>
      <c r="S288" s="210"/>
      <c r="T288" s="212">
        <f>SUM(T289:T296)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13" t="s">
        <v>82</v>
      </c>
      <c r="AT288" s="214" t="s">
        <v>73</v>
      </c>
      <c r="AU288" s="214" t="s">
        <v>82</v>
      </c>
      <c r="AY288" s="213" t="s">
        <v>133</v>
      </c>
      <c r="BK288" s="215">
        <f>SUM(BK289:BK296)</f>
        <v>0</v>
      </c>
    </row>
    <row r="289" s="2" customFormat="1" ht="16.5" customHeight="1">
      <c r="A289" s="37"/>
      <c r="B289" s="38"/>
      <c r="C289" s="218" t="s">
        <v>74</v>
      </c>
      <c r="D289" s="218" t="s">
        <v>135</v>
      </c>
      <c r="E289" s="219" t="s">
        <v>2274</v>
      </c>
      <c r="F289" s="220" t="s">
        <v>2275</v>
      </c>
      <c r="G289" s="221" t="s">
        <v>138</v>
      </c>
      <c r="H289" s="222">
        <v>1</v>
      </c>
      <c r="I289" s="223"/>
      <c r="J289" s="224">
        <f>ROUND(I289*H289,2)</f>
        <v>0</v>
      </c>
      <c r="K289" s="225"/>
      <c r="L289" s="43"/>
      <c r="M289" s="233" t="s">
        <v>1</v>
      </c>
      <c r="N289" s="234" t="s">
        <v>39</v>
      </c>
      <c r="O289" s="90"/>
      <c r="P289" s="235">
        <f>O289*H289</f>
        <v>0</v>
      </c>
      <c r="Q289" s="235">
        <v>0</v>
      </c>
      <c r="R289" s="235">
        <f>Q289*H289</f>
        <v>0</v>
      </c>
      <c r="S289" s="235">
        <v>0</v>
      </c>
      <c r="T289" s="236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31" t="s">
        <v>139</v>
      </c>
      <c r="AT289" s="231" t="s">
        <v>135</v>
      </c>
      <c r="AU289" s="231" t="s">
        <v>84</v>
      </c>
      <c r="AY289" s="16" t="s">
        <v>133</v>
      </c>
      <c r="BE289" s="232">
        <f>IF(N289="základní",J289,0)</f>
        <v>0</v>
      </c>
      <c r="BF289" s="232">
        <f>IF(N289="snížená",J289,0)</f>
        <v>0</v>
      </c>
      <c r="BG289" s="232">
        <f>IF(N289="zákl. přenesená",J289,0)</f>
        <v>0</v>
      </c>
      <c r="BH289" s="232">
        <f>IF(N289="sníž. přenesená",J289,0)</f>
        <v>0</v>
      </c>
      <c r="BI289" s="232">
        <f>IF(N289="nulová",J289,0)</f>
        <v>0</v>
      </c>
      <c r="BJ289" s="16" t="s">
        <v>82</v>
      </c>
      <c r="BK289" s="232">
        <f>ROUND(I289*H289,2)</f>
        <v>0</v>
      </c>
      <c r="BL289" s="16" t="s">
        <v>139</v>
      </c>
      <c r="BM289" s="231" t="s">
        <v>2276</v>
      </c>
    </row>
    <row r="290" s="2" customFormat="1" ht="16.5" customHeight="1">
      <c r="A290" s="37"/>
      <c r="B290" s="38"/>
      <c r="C290" s="218" t="s">
        <v>74</v>
      </c>
      <c r="D290" s="218" t="s">
        <v>135</v>
      </c>
      <c r="E290" s="219" t="s">
        <v>2277</v>
      </c>
      <c r="F290" s="220" t="s">
        <v>2278</v>
      </c>
      <c r="G290" s="221" t="s">
        <v>138</v>
      </c>
      <c r="H290" s="222">
        <v>1</v>
      </c>
      <c r="I290" s="223"/>
      <c r="J290" s="224">
        <f>ROUND(I290*H290,2)</f>
        <v>0</v>
      </c>
      <c r="K290" s="225"/>
      <c r="L290" s="43"/>
      <c r="M290" s="233" t="s">
        <v>1</v>
      </c>
      <c r="N290" s="234" t="s">
        <v>39</v>
      </c>
      <c r="O290" s="90"/>
      <c r="P290" s="235">
        <f>O290*H290</f>
        <v>0</v>
      </c>
      <c r="Q290" s="235">
        <v>0</v>
      </c>
      <c r="R290" s="235">
        <f>Q290*H290</f>
        <v>0</v>
      </c>
      <c r="S290" s="235">
        <v>0</v>
      </c>
      <c r="T290" s="236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31" t="s">
        <v>139</v>
      </c>
      <c r="AT290" s="231" t="s">
        <v>135</v>
      </c>
      <c r="AU290" s="231" t="s">
        <v>84</v>
      </c>
      <c r="AY290" s="16" t="s">
        <v>133</v>
      </c>
      <c r="BE290" s="232">
        <f>IF(N290="základní",J290,0)</f>
        <v>0</v>
      </c>
      <c r="BF290" s="232">
        <f>IF(N290="snížená",J290,0)</f>
        <v>0</v>
      </c>
      <c r="BG290" s="232">
        <f>IF(N290="zákl. přenesená",J290,0)</f>
        <v>0</v>
      </c>
      <c r="BH290" s="232">
        <f>IF(N290="sníž. přenesená",J290,0)</f>
        <v>0</v>
      </c>
      <c r="BI290" s="232">
        <f>IF(N290="nulová",J290,0)</f>
        <v>0</v>
      </c>
      <c r="BJ290" s="16" t="s">
        <v>82</v>
      </c>
      <c r="BK290" s="232">
        <f>ROUND(I290*H290,2)</f>
        <v>0</v>
      </c>
      <c r="BL290" s="16" t="s">
        <v>139</v>
      </c>
      <c r="BM290" s="231" t="s">
        <v>2279</v>
      </c>
    </row>
    <row r="291" s="2" customFormat="1" ht="16.5" customHeight="1">
      <c r="A291" s="37"/>
      <c r="B291" s="38"/>
      <c r="C291" s="218" t="s">
        <v>74</v>
      </c>
      <c r="D291" s="218" t="s">
        <v>135</v>
      </c>
      <c r="E291" s="219" t="s">
        <v>2280</v>
      </c>
      <c r="F291" s="220" t="s">
        <v>2281</v>
      </c>
      <c r="G291" s="221" t="s">
        <v>229</v>
      </c>
      <c r="H291" s="222">
        <v>6</v>
      </c>
      <c r="I291" s="223"/>
      <c r="J291" s="224">
        <f>ROUND(I291*H291,2)</f>
        <v>0</v>
      </c>
      <c r="K291" s="225"/>
      <c r="L291" s="43"/>
      <c r="M291" s="233" t="s">
        <v>1</v>
      </c>
      <c r="N291" s="234" t="s">
        <v>39</v>
      </c>
      <c r="O291" s="90"/>
      <c r="P291" s="235">
        <f>O291*H291</f>
        <v>0</v>
      </c>
      <c r="Q291" s="235">
        <v>0</v>
      </c>
      <c r="R291" s="235">
        <f>Q291*H291</f>
        <v>0</v>
      </c>
      <c r="S291" s="235">
        <v>0</v>
      </c>
      <c r="T291" s="236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31" t="s">
        <v>139</v>
      </c>
      <c r="AT291" s="231" t="s">
        <v>135</v>
      </c>
      <c r="AU291" s="231" t="s">
        <v>84</v>
      </c>
      <c r="AY291" s="16" t="s">
        <v>133</v>
      </c>
      <c r="BE291" s="232">
        <f>IF(N291="základní",J291,0)</f>
        <v>0</v>
      </c>
      <c r="BF291" s="232">
        <f>IF(N291="snížená",J291,0)</f>
        <v>0</v>
      </c>
      <c r="BG291" s="232">
        <f>IF(N291="zákl. přenesená",J291,0)</f>
        <v>0</v>
      </c>
      <c r="BH291" s="232">
        <f>IF(N291="sníž. přenesená",J291,0)</f>
        <v>0</v>
      </c>
      <c r="BI291" s="232">
        <f>IF(N291="nulová",J291,0)</f>
        <v>0</v>
      </c>
      <c r="BJ291" s="16" t="s">
        <v>82</v>
      </c>
      <c r="BK291" s="232">
        <f>ROUND(I291*H291,2)</f>
        <v>0</v>
      </c>
      <c r="BL291" s="16" t="s">
        <v>139</v>
      </c>
      <c r="BM291" s="231" t="s">
        <v>2282</v>
      </c>
    </row>
    <row r="292" s="2" customFormat="1" ht="16.5" customHeight="1">
      <c r="A292" s="37"/>
      <c r="B292" s="38"/>
      <c r="C292" s="218" t="s">
        <v>74</v>
      </c>
      <c r="D292" s="218" t="s">
        <v>135</v>
      </c>
      <c r="E292" s="219" t="s">
        <v>2283</v>
      </c>
      <c r="F292" s="220" t="s">
        <v>2284</v>
      </c>
      <c r="G292" s="221" t="s">
        <v>150</v>
      </c>
      <c r="H292" s="222">
        <v>500</v>
      </c>
      <c r="I292" s="223"/>
      <c r="J292" s="224">
        <f>ROUND(I292*H292,2)</f>
        <v>0</v>
      </c>
      <c r="K292" s="225"/>
      <c r="L292" s="43"/>
      <c r="M292" s="233" t="s">
        <v>1</v>
      </c>
      <c r="N292" s="234" t="s">
        <v>39</v>
      </c>
      <c r="O292" s="90"/>
      <c r="P292" s="235">
        <f>O292*H292</f>
        <v>0</v>
      </c>
      <c r="Q292" s="235">
        <v>0</v>
      </c>
      <c r="R292" s="235">
        <f>Q292*H292</f>
        <v>0</v>
      </c>
      <c r="S292" s="235">
        <v>0</v>
      </c>
      <c r="T292" s="236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31" t="s">
        <v>139</v>
      </c>
      <c r="AT292" s="231" t="s">
        <v>135</v>
      </c>
      <c r="AU292" s="231" t="s">
        <v>84</v>
      </c>
      <c r="AY292" s="16" t="s">
        <v>133</v>
      </c>
      <c r="BE292" s="232">
        <f>IF(N292="základní",J292,0)</f>
        <v>0</v>
      </c>
      <c r="BF292" s="232">
        <f>IF(N292="snížená",J292,0)</f>
        <v>0</v>
      </c>
      <c r="BG292" s="232">
        <f>IF(N292="zákl. přenesená",J292,0)</f>
        <v>0</v>
      </c>
      <c r="BH292" s="232">
        <f>IF(N292="sníž. přenesená",J292,0)</f>
        <v>0</v>
      </c>
      <c r="BI292" s="232">
        <f>IF(N292="nulová",J292,0)</f>
        <v>0</v>
      </c>
      <c r="BJ292" s="16" t="s">
        <v>82</v>
      </c>
      <c r="BK292" s="232">
        <f>ROUND(I292*H292,2)</f>
        <v>0</v>
      </c>
      <c r="BL292" s="16" t="s">
        <v>139</v>
      </c>
      <c r="BM292" s="231" t="s">
        <v>2285</v>
      </c>
    </row>
    <row r="293" s="2" customFormat="1" ht="37.8" customHeight="1">
      <c r="A293" s="37"/>
      <c r="B293" s="38"/>
      <c r="C293" s="218" t="s">
        <v>74</v>
      </c>
      <c r="D293" s="218" t="s">
        <v>135</v>
      </c>
      <c r="E293" s="219" t="s">
        <v>2286</v>
      </c>
      <c r="F293" s="220" t="s">
        <v>2287</v>
      </c>
      <c r="G293" s="221" t="s">
        <v>138</v>
      </c>
      <c r="H293" s="222">
        <v>1</v>
      </c>
      <c r="I293" s="223"/>
      <c r="J293" s="224">
        <f>ROUND(I293*H293,2)</f>
        <v>0</v>
      </c>
      <c r="K293" s="225"/>
      <c r="L293" s="43"/>
      <c r="M293" s="233" t="s">
        <v>1</v>
      </c>
      <c r="N293" s="234" t="s">
        <v>39</v>
      </c>
      <c r="O293" s="90"/>
      <c r="P293" s="235">
        <f>O293*H293</f>
        <v>0</v>
      </c>
      <c r="Q293" s="235">
        <v>0</v>
      </c>
      <c r="R293" s="235">
        <f>Q293*H293</f>
        <v>0</v>
      </c>
      <c r="S293" s="235">
        <v>0</v>
      </c>
      <c r="T293" s="236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31" t="s">
        <v>139</v>
      </c>
      <c r="AT293" s="231" t="s">
        <v>135</v>
      </c>
      <c r="AU293" s="231" t="s">
        <v>84</v>
      </c>
      <c r="AY293" s="16" t="s">
        <v>133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16" t="s">
        <v>82</v>
      </c>
      <c r="BK293" s="232">
        <f>ROUND(I293*H293,2)</f>
        <v>0</v>
      </c>
      <c r="BL293" s="16" t="s">
        <v>139</v>
      </c>
      <c r="BM293" s="231" t="s">
        <v>2288</v>
      </c>
    </row>
    <row r="294" s="2" customFormat="1" ht="16.5" customHeight="1">
      <c r="A294" s="37"/>
      <c r="B294" s="38"/>
      <c r="C294" s="218" t="s">
        <v>74</v>
      </c>
      <c r="D294" s="218" t="s">
        <v>135</v>
      </c>
      <c r="E294" s="219" t="s">
        <v>2289</v>
      </c>
      <c r="F294" s="220" t="s">
        <v>2290</v>
      </c>
      <c r="G294" s="221" t="s">
        <v>138</v>
      </c>
      <c r="H294" s="222">
        <v>1</v>
      </c>
      <c r="I294" s="223"/>
      <c r="J294" s="224">
        <f>ROUND(I294*H294,2)</f>
        <v>0</v>
      </c>
      <c r="K294" s="225"/>
      <c r="L294" s="43"/>
      <c r="M294" s="233" t="s">
        <v>1</v>
      </c>
      <c r="N294" s="234" t="s">
        <v>39</v>
      </c>
      <c r="O294" s="90"/>
      <c r="P294" s="235">
        <f>O294*H294</f>
        <v>0</v>
      </c>
      <c r="Q294" s="235">
        <v>0</v>
      </c>
      <c r="R294" s="235">
        <f>Q294*H294</f>
        <v>0</v>
      </c>
      <c r="S294" s="235">
        <v>0</v>
      </c>
      <c r="T294" s="236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31" t="s">
        <v>139</v>
      </c>
      <c r="AT294" s="231" t="s">
        <v>135</v>
      </c>
      <c r="AU294" s="231" t="s">
        <v>84</v>
      </c>
      <c r="AY294" s="16" t="s">
        <v>133</v>
      </c>
      <c r="BE294" s="232">
        <f>IF(N294="základní",J294,0)</f>
        <v>0</v>
      </c>
      <c r="BF294" s="232">
        <f>IF(N294="snížená",J294,0)</f>
        <v>0</v>
      </c>
      <c r="BG294" s="232">
        <f>IF(N294="zákl. přenesená",J294,0)</f>
        <v>0</v>
      </c>
      <c r="BH294" s="232">
        <f>IF(N294="sníž. přenesená",J294,0)</f>
        <v>0</v>
      </c>
      <c r="BI294" s="232">
        <f>IF(N294="nulová",J294,0)</f>
        <v>0</v>
      </c>
      <c r="BJ294" s="16" t="s">
        <v>82</v>
      </c>
      <c r="BK294" s="232">
        <f>ROUND(I294*H294,2)</f>
        <v>0</v>
      </c>
      <c r="BL294" s="16" t="s">
        <v>139</v>
      </c>
      <c r="BM294" s="231" t="s">
        <v>2291</v>
      </c>
    </row>
    <row r="295" s="2" customFormat="1" ht="21.75" customHeight="1">
      <c r="A295" s="37"/>
      <c r="B295" s="38"/>
      <c r="C295" s="218" t="s">
        <v>74</v>
      </c>
      <c r="D295" s="218" t="s">
        <v>135</v>
      </c>
      <c r="E295" s="219" t="s">
        <v>2292</v>
      </c>
      <c r="F295" s="220" t="s">
        <v>2293</v>
      </c>
      <c r="G295" s="221" t="s">
        <v>138</v>
      </c>
      <c r="H295" s="222">
        <v>1</v>
      </c>
      <c r="I295" s="223"/>
      <c r="J295" s="224">
        <f>ROUND(I295*H295,2)</f>
        <v>0</v>
      </c>
      <c r="K295" s="225"/>
      <c r="L295" s="43"/>
      <c r="M295" s="233" t="s">
        <v>1</v>
      </c>
      <c r="N295" s="234" t="s">
        <v>39</v>
      </c>
      <c r="O295" s="90"/>
      <c r="P295" s="235">
        <f>O295*H295</f>
        <v>0</v>
      </c>
      <c r="Q295" s="235">
        <v>0</v>
      </c>
      <c r="R295" s="235">
        <f>Q295*H295</f>
        <v>0</v>
      </c>
      <c r="S295" s="235">
        <v>0</v>
      </c>
      <c r="T295" s="236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31" t="s">
        <v>139</v>
      </c>
      <c r="AT295" s="231" t="s">
        <v>135</v>
      </c>
      <c r="AU295" s="231" t="s">
        <v>84</v>
      </c>
      <c r="AY295" s="16" t="s">
        <v>133</v>
      </c>
      <c r="BE295" s="232">
        <f>IF(N295="základní",J295,0)</f>
        <v>0</v>
      </c>
      <c r="BF295" s="232">
        <f>IF(N295="snížená",J295,0)</f>
        <v>0</v>
      </c>
      <c r="BG295" s="232">
        <f>IF(N295="zákl. přenesená",J295,0)</f>
        <v>0</v>
      </c>
      <c r="BH295" s="232">
        <f>IF(N295="sníž. přenesená",J295,0)</f>
        <v>0</v>
      </c>
      <c r="BI295" s="232">
        <f>IF(N295="nulová",J295,0)</f>
        <v>0</v>
      </c>
      <c r="BJ295" s="16" t="s">
        <v>82</v>
      </c>
      <c r="BK295" s="232">
        <f>ROUND(I295*H295,2)</f>
        <v>0</v>
      </c>
      <c r="BL295" s="16" t="s">
        <v>139</v>
      </c>
      <c r="BM295" s="231" t="s">
        <v>2294</v>
      </c>
    </row>
    <row r="296" s="2" customFormat="1" ht="16.5" customHeight="1">
      <c r="A296" s="37"/>
      <c r="B296" s="38"/>
      <c r="C296" s="218" t="s">
        <v>74</v>
      </c>
      <c r="D296" s="218" t="s">
        <v>135</v>
      </c>
      <c r="E296" s="219" t="s">
        <v>2295</v>
      </c>
      <c r="F296" s="220" t="s">
        <v>2296</v>
      </c>
      <c r="G296" s="221" t="s">
        <v>138</v>
      </c>
      <c r="H296" s="222">
        <v>1</v>
      </c>
      <c r="I296" s="223"/>
      <c r="J296" s="224">
        <f>ROUND(I296*H296,2)</f>
        <v>0</v>
      </c>
      <c r="K296" s="225"/>
      <c r="L296" s="43"/>
      <c r="M296" s="226" t="s">
        <v>1</v>
      </c>
      <c r="N296" s="227" t="s">
        <v>39</v>
      </c>
      <c r="O296" s="228"/>
      <c r="P296" s="229">
        <f>O296*H296</f>
        <v>0</v>
      </c>
      <c r="Q296" s="229">
        <v>0</v>
      </c>
      <c r="R296" s="229">
        <f>Q296*H296</f>
        <v>0</v>
      </c>
      <c r="S296" s="229">
        <v>0</v>
      </c>
      <c r="T296" s="230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31" t="s">
        <v>139</v>
      </c>
      <c r="AT296" s="231" t="s">
        <v>135</v>
      </c>
      <c r="AU296" s="231" t="s">
        <v>84</v>
      </c>
      <c r="AY296" s="16" t="s">
        <v>133</v>
      </c>
      <c r="BE296" s="232">
        <f>IF(N296="základní",J296,0)</f>
        <v>0</v>
      </c>
      <c r="BF296" s="232">
        <f>IF(N296="snížená",J296,0)</f>
        <v>0</v>
      </c>
      <c r="BG296" s="232">
        <f>IF(N296="zákl. přenesená",J296,0)</f>
        <v>0</v>
      </c>
      <c r="BH296" s="232">
        <f>IF(N296="sníž. přenesená",J296,0)</f>
        <v>0</v>
      </c>
      <c r="BI296" s="232">
        <f>IF(N296="nulová",J296,0)</f>
        <v>0</v>
      </c>
      <c r="BJ296" s="16" t="s">
        <v>82</v>
      </c>
      <c r="BK296" s="232">
        <f>ROUND(I296*H296,2)</f>
        <v>0</v>
      </c>
      <c r="BL296" s="16" t="s">
        <v>139</v>
      </c>
      <c r="BM296" s="231" t="s">
        <v>2297</v>
      </c>
    </row>
    <row r="297" s="2" customFormat="1" ht="6.96" customHeight="1">
      <c r="A297" s="37"/>
      <c r="B297" s="65"/>
      <c r="C297" s="66"/>
      <c r="D297" s="66"/>
      <c r="E297" s="66"/>
      <c r="F297" s="66"/>
      <c r="G297" s="66"/>
      <c r="H297" s="66"/>
      <c r="I297" s="66"/>
      <c r="J297" s="66"/>
      <c r="K297" s="66"/>
      <c r="L297" s="43"/>
      <c r="M297" s="37"/>
      <c r="O297" s="37"/>
      <c r="P297" s="37"/>
      <c r="Q297" s="37"/>
      <c r="R297" s="37"/>
      <c r="S297" s="37"/>
      <c r="T297" s="37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</row>
  </sheetData>
  <sheetProtection sheet="1" autoFilter="0" formatColumns="0" formatRows="0" objects="1" scenarios="1" spinCount="100000" saltValue="9GUINamJnw72BYYHzS+CrJErmxMMIuuBxO/tilfYet0ekZWCCtIbkakI5z7emA/Yco4o/VbVcPdEKPS3ucUXBA==" hashValue="EiZHhLdSUG6nO+5cb2sIFuUBLBiSjnDvRSGWecvVE0cAgarWFFfBRetHbSt6nA1IMkF7rOreqFQKsj0Uz/ZK3Q==" algorithmName="SHA-512" password="CC35"/>
  <autoFilter ref="C132:K296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83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84</v>
      </c>
    </row>
    <row r="4" s="1" customFormat="1" ht="24.96" customHeight="1">
      <c r="B4" s="19"/>
      <c r="D4" s="137" t="s">
        <v>109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Modernizace stravovacího provozu, MN Dvůr Králové nad Labem - Neuznatelné náklady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110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111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12. 2. 2024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>MP technik s.r.o.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>MP technik s.r.o.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34</v>
      </c>
      <c r="E30" s="37"/>
      <c r="F30" s="37"/>
      <c r="G30" s="37"/>
      <c r="H30" s="37"/>
      <c r="I30" s="37"/>
      <c r="J30" s="150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36</v>
      </c>
      <c r="G32" s="37"/>
      <c r="H32" s="37"/>
      <c r="I32" s="151" t="s">
        <v>35</v>
      </c>
      <c r="J32" s="151" t="s">
        <v>37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38</v>
      </c>
      <c r="E33" s="139" t="s">
        <v>39</v>
      </c>
      <c r="F33" s="153">
        <f>ROUND((SUM(BE118:BE121)),  2)</f>
        <v>0</v>
      </c>
      <c r="G33" s="37"/>
      <c r="H33" s="37"/>
      <c r="I33" s="154">
        <v>0.20999999999999999</v>
      </c>
      <c r="J33" s="153">
        <f>ROUND(((SUM(BE118:BE121))*I33),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40</v>
      </c>
      <c r="F34" s="153">
        <f>ROUND((SUM(BF118:BF121)),  2)</f>
        <v>0</v>
      </c>
      <c r="G34" s="37"/>
      <c r="H34" s="37"/>
      <c r="I34" s="154">
        <v>0.12</v>
      </c>
      <c r="J34" s="153">
        <f>ROUND(((SUM(BF118:BF121))*I34),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41</v>
      </c>
      <c r="F35" s="153">
        <f>ROUND((SUM(BG118:BG121)),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42</v>
      </c>
      <c r="F36" s="153">
        <f>ROUND((SUM(BH118:BH121)),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43</v>
      </c>
      <c r="F37" s="153">
        <f>ROUND((SUM(BI118:BI121)),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44</v>
      </c>
      <c r="E39" s="157"/>
      <c r="F39" s="157"/>
      <c r="G39" s="158" t="s">
        <v>45</v>
      </c>
      <c r="H39" s="159" t="s">
        <v>46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47</v>
      </c>
      <c r="E50" s="163"/>
      <c r="F50" s="163"/>
      <c r="G50" s="162" t="s">
        <v>48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49</v>
      </c>
      <c r="E61" s="165"/>
      <c r="F61" s="166" t="s">
        <v>50</v>
      </c>
      <c r="G61" s="164" t="s">
        <v>49</v>
      </c>
      <c r="H61" s="165"/>
      <c r="I61" s="165"/>
      <c r="J61" s="167" t="s">
        <v>50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51</v>
      </c>
      <c r="E65" s="168"/>
      <c r="F65" s="168"/>
      <c r="G65" s="162" t="s">
        <v>52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49</v>
      </c>
      <c r="E76" s="165"/>
      <c r="F76" s="166" t="s">
        <v>50</v>
      </c>
      <c r="G76" s="164" t="s">
        <v>49</v>
      </c>
      <c r="H76" s="165"/>
      <c r="I76" s="165"/>
      <c r="J76" s="167" t="s">
        <v>50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Modernizace stravovacího provozu, MN Dvůr Králové nad Labem - Neuznatelné náklady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110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GAS - NEUZN - Gastronomické zařízení - neuznatelné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12. 2. 2024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>MP technik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>MP technik s.r.o.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113</v>
      </c>
      <c r="D94" s="175"/>
      <c r="E94" s="175"/>
      <c r="F94" s="175"/>
      <c r="G94" s="175"/>
      <c r="H94" s="175"/>
      <c r="I94" s="175"/>
      <c r="J94" s="176" t="s">
        <v>114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115</v>
      </c>
      <c r="D96" s="39"/>
      <c r="E96" s="39"/>
      <c r="F96" s="39"/>
      <c r="G96" s="39"/>
      <c r="H96" s="39"/>
      <c r="I96" s="39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116</v>
      </c>
    </row>
    <row r="97" s="9" customFormat="1" ht="24.96" customHeight="1">
      <c r="A97" s="9"/>
      <c r="B97" s="178"/>
      <c r="C97" s="179"/>
      <c r="D97" s="180" t="s">
        <v>117</v>
      </c>
      <c r="E97" s="181"/>
      <c r="F97" s="181"/>
      <c r="G97" s="181"/>
      <c r="H97" s="181"/>
      <c r="I97" s="181"/>
      <c r="J97" s="182">
        <f>J119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118</v>
      </c>
      <c r="E98" s="187"/>
      <c r="F98" s="187"/>
      <c r="G98" s="187"/>
      <c r="H98" s="187"/>
      <c r="I98" s="187"/>
      <c r="J98" s="188">
        <f>J120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119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6.25" customHeight="1">
      <c r="A108" s="37"/>
      <c r="B108" s="38"/>
      <c r="C108" s="39"/>
      <c r="D108" s="39"/>
      <c r="E108" s="173" t="str">
        <f>E7</f>
        <v>Modernizace stravovacího provozu, MN Dvůr Králové nad Labem - Neuznatelné náklady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110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>GAS - NEUZN - Gastronomické zařízení - neuznatelné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 xml:space="preserve"> </v>
      </c>
      <c r="G112" s="39"/>
      <c r="H112" s="39"/>
      <c r="I112" s="31" t="s">
        <v>22</v>
      </c>
      <c r="J112" s="78" t="str">
        <f>IF(J12="","",J12)</f>
        <v>12. 2. 2024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9"/>
      <c r="E114" s="39"/>
      <c r="F114" s="26" t="str">
        <f>E15</f>
        <v xml:space="preserve"> </v>
      </c>
      <c r="G114" s="39"/>
      <c r="H114" s="39"/>
      <c r="I114" s="31" t="s">
        <v>29</v>
      </c>
      <c r="J114" s="35" t="str">
        <f>E21</f>
        <v>MP technik s.r.o.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27</v>
      </c>
      <c r="D115" s="39"/>
      <c r="E115" s="39"/>
      <c r="F115" s="26" t="str">
        <f>IF(E18="","",E18)</f>
        <v>Vyplň údaj</v>
      </c>
      <c r="G115" s="39"/>
      <c r="H115" s="39"/>
      <c r="I115" s="31" t="s">
        <v>32</v>
      </c>
      <c r="J115" s="35" t="str">
        <f>E24</f>
        <v>MP technik s.r.o.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90"/>
      <c r="B117" s="191"/>
      <c r="C117" s="192" t="s">
        <v>120</v>
      </c>
      <c r="D117" s="193" t="s">
        <v>59</v>
      </c>
      <c r="E117" s="193" t="s">
        <v>55</v>
      </c>
      <c r="F117" s="193" t="s">
        <v>56</v>
      </c>
      <c r="G117" s="193" t="s">
        <v>121</v>
      </c>
      <c r="H117" s="193" t="s">
        <v>122</v>
      </c>
      <c r="I117" s="193" t="s">
        <v>123</v>
      </c>
      <c r="J117" s="194" t="s">
        <v>114</v>
      </c>
      <c r="K117" s="195" t="s">
        <v>124</v>
      </c>
      <c r="L117" s="196"/>
      <c r="M117" s="99" t="s">
        <v>1</v>
      </c>
      <c r="N117" s="100" t="s">
        <v>38</v>
      </c>
      <c r="O117" s="100" t="s">
        <v>125</v>
      </c>
      <c r="P117" s="100" t="s">
        <v>126</v>
      </c>
      <c r="Q117" s="100" t="s">
        <v>127</v>
      </c>
      <c r="R117" s="100" t="s">
        <v>128</v>
      </c>
      <c r="S117" s="100" t="s">
        <v>129</v>
      </c>
      <c r="T117" s="101" t="s">
        <v>130</v>
      </c>
      <c r="U117" s="190"/>
      <c r="V117" s="190"/>
      <c r="W117" s="190"/>
      <c r="X117" s="190"/>
      <c r="Y117" s="190"/>
      <c r="Z117" s="190"/>
      <c r="AA117" s="190"/>
      <c r="AB117" s="190"/>
      <c r="AC117" s="190"/>
      <c r="AD117" s="190"/>
      <c r="AE117" s="190"/>
    </row>
    <row r="118" s="2" customFormat="1" ht="22.8" customHeight="1">
      <c r="A118" s="37"/>
      <c r="B118" s="38"/>
      <c r="C118" s="106" t="s">
        <v>131</v>
      </c>
      <c r="D118" s="39"/>
      <c r="E118" s="39"/>
      <c r="F118" s="39"/>
      <c r="G118" s="39"/>
      <c r="H118" s="39"/>
      <c r="I118" s="39"/>
      <c r="J118" s="197">
        <f>BK118</f>
        <v>0</v>
      </c>
      <c r="K118" s="39"/>
      <c r="L118" s="43"/>
      <c r="M118" s="102"/>
      <c r="N118" s="198"/>
      <c r="O118" s="103"/>
      <c r="P118" s="199">
        <f>P119</f>
        <v>0</v>
      </c>
      <c r="Q118" s="103"/>
      <c r="R118" s="199">
        <f>R119</f>
        <v>0</v>
      </c>
      <c r="S118" s="103"/>
      <c r="T118" s="200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73</v>
      </c>
      <c r="AU118" s="16" t="s">
        <v>116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73</v>
      </c>
      <c r="E119" s="205" t="s">
        <v>132</v>
      </c>
      <c r="F119" s="205" t="s">
        <v>132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82</v>
      </c>
      <c r="AT119" s="214" t="s">
        <v>73</v>
      </c>
      <c r="AU119" s="214" t="s">
        <v>74</v>
      </c>
      <c r="AY119" s="213" t="s">
        <v>133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73</v>
      </c>
      <c r="E120" s="216" t="s">
        <v>82</v>
      </c>
      <c r="F120" s="216" t="s">
        <v>134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P121</f>
        <v>0</v>
      </c>
      <c r="Q120" s="210"/>
      <c r="R120" s="211">
        <f>R121</f>
        <v>0</v>
      </c>
      <c r="S120" s="210"/>
      <c r="T120" s="212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82</v>
      </c>
      <c r="AT120" s="214" t="s">
        <v>73</v>
      </c>
      <c r="AU120" s="214" t="s">
        <v>82</v>
      </c>
      <c r="AY120" s="213" t="s">
        <v>133</v>
      </c>
      <c r="BK120" s="215">
        <f>BK121</f>
        <v>0</v>
      </c>
    </row>
    <row r="121" s="2" customFormat="1" ht="24.15" customHeight="1">
      <c r="A121" s="37"/>
      <c r="B121" s="38"/>
      <c r="C121" s="218" t="s">
        <v>82</v>
      </c>
      <c r="D121" s="218" t="s">
        <v>135</v>
      </c>
      <c r="E121" s="219" t="s">
        <v>136</v>
      </c>
      <c r="F121" s="220" t="s">
        <v>137</v>
      </c>
      <c r="G121" s="221" t="s">
        <v>138</v>
      </c>
      <c r="H121" s="222">
        <v>1</v>
      </c>
      <c r="I121" s="223"/>
      <c r="J121" s="224">
        <f>ROUND(I121*H121,2)</f>
        <v>0</v>
      </c>
      <c r="K121" s="225"/>
      <c r="L121" s="43"/>
      <c r="M121" s="226" t="s">
        <v>1</v>
      </c>
      <c r="N121" s="227" t="s">
        <v>39</v>
      </c>
      <c r="O121" s="228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31" t="s">
        <v>139</v>
      </c>
      <c r="AT121" s="231" t="s">
        <v>135</v>
      </c>
      <c r="AU121" s="231" t="s">
        <v>84</v>
      </c>
      <c r="AY121" s="16" t="s">
        <v>133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6" t="s">
        <v>82</v>
      </c>
      <c r="BK121" s="232">
        <f>ROUND(I121*H121,2)</f>
        <v>0</v>
      </c>
      <c r="BL121" s="16" t="s">
        <v>139</v>
      </c>
      <c r="BM121" s="231" t="s">
        <v>140</v>
      </c>
    </row>
    <row r="122" s="2" customFormat="1" ht="6.96" customHeight="1">
      <c r="A122" s="37"/>
      <c r="B122" s="65"/>
      <c r="C122" s="66"/>
      <c r="D122" s="66"/>
      <c r="E122" s="66"/>
      <c r="F122" s="66"/>
      <c r="G122" s="66"/>
      <c r="H122" s="66"/>
      <c r="I122" s="66"/>
      <c r="J122" s="66"/>
      <c r="K122" s="66"/>
      <c r="L122" s="43"/>
      <c r="M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</sheetData>
  <sheetProtection sheet="1" autoFilter="0" formatColumns="0" formatRows="0" objects="1" scenarios="1" spinCount="100000" saltValue="RYn7VcIE1BlzCvPvMHX1TWj25Fi9L3oZDjVwhAd8c3eWERPlfOCRo7zdXo/PBlq0QSFyF9cFSY1hdcqY+TGRcw==" hashValue="T+zkVMdbBqatlPbA3f0wH+ugtRms2MffAitEBev2YFDmbXFP2yXm75NXTS3fR2NofzzW6QwTPxI6nmiiK/PBCg==" algorithmName="SHA-512" password="CC35"/>
  <autoFilter ref="C117:K12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84</v>
      </c>
    </row>
    <row r="4" s="1" customFormat="1" ht="24.96" customHeight="1">
      <c r="B4" s="19"/>
      <c r="D4" s="137" t="s">
        <v>109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Modernizace stravovacího provozu, MN Dvůr Králové nad Labem - Neuznatelné náklady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110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141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12. 2. 2024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>MP technik s.r.o.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>MP technik s.r.o.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34</v>
      </c>
      <c r="E30" s="37"/>
      <c r="F30" s="37"/>
      <c r="G30" s="37"/>
      <c r="H30" s="37"/>
      <c r="I30" s="37"/>
      <c r="J30" s="150">
        <f>ROUND(J121,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36</v>
      </c>
      <c r="G32" s="37"/>
      <c r="H32" s="37"/>
      <c r="I32" s="151" t="s">
        <v>35</v>
      </c>
      <c r="J32" s="151" t="s">
        <v>37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38</v>
      </c>
      <c r="E33" s="139" t="s">
        <v>39</v>
      </c>
      <c r="F33" s="153">
        <f>ROUND((SUM(BE121:BE143)),  2)</f>
        <v>0</v>
      </c>
      <c r="G33" s="37"/>
      <c r="H33" s="37"/>
      <c r="I33" s="154">
        <v>0.20999999999999999</v>
      </c>
      <c r="J33" s="153">
        <f>ROUND(((SUM(BE121:BE143))*I33),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40</v>
      </c>
      <c r="F34" s="153">
        <f>ROUND((SUM(BF121:BF143)),  2)</f>
        <v>0</v>
      </c>
      <c r="G34" s="37"/>
      <c r="H34" s="37"/>
      <c r="I34" s="154">
        <v>0.12</v>
      </c>
      <c r="J34" s="153">
        <f>ROUND(((SUM(BF121:BF143))*I34),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41</v>
      </c>
      <c r="F35" s="153">
        <f>ROUND((SUM(BG121:BG143)),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42</v>
      </c>
      <c r="F36" s="153">
        <f>ROUND((SUM(BH121:BH143)),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43</v>
      </c>
      <c r="F37" s="153">
        <f>ROUND((SUM(BI121:BI143)),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44</v>
      </c>
      <c r="E39" s="157"/>
      <c r="F39" s="157"/>
      <c r="G39" s="158" t="s">
        <v>45</v>
      </c>
      <c r="H39" s="159" t="s">
        <v>46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47</v>
      </c>
      <c r="E50" s="163"/>
      <c r="F50" s="163"/>
      <c r="G50" s="162" t="s">
        <v>48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49</v>
      </c>
      <c r="E61" s="165"/>
      <c r="F61" s="166" t="s">
        <v>50</v>
      </c>
      <c r="G61" s="164" t="s">
        <v>49</v>
      </c>
      <c r="H61" s="165"/>
      <c r="I61" s="165"/>
      <c r="J61" s="167" t="s">
        <v>50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51</v>
      </c>
      <c r="E65" s="168"/>
      <c r="F65" s="168"/>
      <c r="G65" s="162" t="s">
        <v>52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49</v>
      </c>
      <c r="E76" s="165"/>
      <c r="F76" s="166" t="s">
        <v>50</v>
      </c>
      <c r="G76" s="164" t="s">
        <v>49</v>
      </c>
      <c r="H76" s="165"/>
      <c r="I76" s="165"/>
      <c r="J76" s="167" t="s">
        <v>50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Modernizace stravovacího provozu, MN Dvůr Králové nad Labem - Neuznatelné náklady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110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ZTI-V - ZTI-Vodovod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12. 2. 2024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>MP technik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>MP technik s.r.o.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113</v>
      </c>
      <c r="D94" s="175"/>
      <c r="E94" s="175"/>
      <c r="F94" s="175"/>
      <c r="G94" s="175"/>
      <c r="H94" s="175"/>
      <c r="I94" s="175"/>
      <c r="J94" s="176" t="s">
        <v>114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115</v>
      </c>
      <c r="D96" s="39"/>
      <c r="E96" s="39"/>
      <c r="F96" s="39"/>
      <c r="G96" s="39"/>
      <c r="H96" s="39"/>
      <c r="I96" s="39"/>
      <c r="J96" s="109">
        <f>J121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116</v>
      </c>
    </row>
    <row r="97" s="9" customFormat="1" ht="24.96" customHeight="1">
      <c r="A97" s="9"/>
      <c r="B97" s="178"/>
      <c r="C97" s="179"/>
      <c r="D97" s="180" t="s">
        <v>142</v>
      </c>
      <c r="E97" s="181"/>
      <c r="F97" s="181"/>
      <c r="G97" s="181"/>
      <c r="H97" s="181"/>
      <c r="I97" s="181"/>
      <c r="J97" s="182">
        <f>J122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8"/>
      <c r="C98" s="179"/>
      <c r="D98" s="180" t="s">
        <v>143</v>
      </c>
      <c r="E98" s="181"/>
      <c r="F98" s="181"/>
      <c r="G98" s="181"/>
      <c r="H98" s="181"/>
      <c r="I98" s="181"/>
      <c r="J98" s="182">
        <f>J128</f>
        <v>0</v>
      </c>
      <c r="K98" s="179"/>
      <c r="L98" s="18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8"/>
      <c r="C99" s="179"/>
      <c r="D99" s="180" t="s">
        <v>144</v>
      </c>
      <c r="E99" s="181"/>
      <c r="F99" s="181"/>
      <c r="G99" s="181"/>
      <c r="H99" s="181"/>
      <c r="I99" s="181"/>
      <c r="J99" s="182">
        <f>J132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8"/>
      <c r="C100" s="179"/>
      <c r="D100" s="180" t="s">
        <v>117</v>
      </c>
      <c r="E100" s="181"/>
      <c r="F100" s="181"/>
      <c r="G100" s="181"/>
      <c r="H100" s="181"/>
      <c r="I100" s="181"/>
      <c r="J100" s="182">
        <f>J141</f>
        <v>0</v>
      </c>
      <c r="K100" s="179"/>
      <c r="L100" s="18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4"/>
      <c r="C101" s="185"/>
      <c r="D101" s="186" t="s">
        <v>145</v>
      </c>
      <c r="E101" s="187"/>
      <c r="F101" s="187"/>
      <c r="G101" s="187"/>
      <c r="H101" s="187"/>
      <c r="I101" s="187"/>
      <c r="J101" s="188">
        <f>J142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119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6.25" customHeight="1">
      <c r="A111" s="37"/>
      <c r="B111" s="38"/>
      <c r="C111" s="39"/>
      <c r="D111" s="39"/>
      <c r="E111" s="173" t="str">
        <f>E7</f>
        <v>Modernizace stravovacího provozu, MN Dvůr Králové nad Labem - Neuznatelné náklady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110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E9</f>
        <v>ZTI-V - ZTI-Vodovod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F12</f>
        <v xml:space="preserve"> </v>
      </c>
      <c r="G115" s="39"/>
      <c r="H115" s="39"/>
      <c r="I115" s="31" t="s">
        <v>22</v>
      </c>
      <c r="J115" s="78" t="str">
        <f>IF(J12="","",J12)</f>
        <v>12. 2. 2024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9"/>
      <c r="E117" s="39"/>
      <c r="F117" s="26" t="str">
        <f>E15</f>
        <v xml:space="preserve"> </v>
      </c>
      <c r="G117" s="39"/>
      <c r="H117" s="39"/>
      <c r="I117" s="31" t="s">
        <v>29</v>
      </c>
      <c r="J117" s="35" t="str">
        <f>E21</f>
        <v>MP technik s.r.o.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27</v>
      </c>
      <c r="D118" s="39"/>
      <c r="E118" s="39"/>
      <c r="F118" s="26" t="str">
        <f>IF(E18="","",E18)</f>
        <v>Vyplň údaj</v>
      </c>
      <c r="G118" s="39"/>
      <c r="H118" s="39"/>
      <c r="I118" s="31" t="s">
        <v>32</v>
      </c>
      <c r="J118" s="35" t="str">
        <f>E24</f>
        <v>MP technik s.r.o.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90"/>
      <c r="B120" s="191"/>
      <c r="C120" s="192" t="s">
        <v>120</v>
      </c>
      <c r="D120" s="193" t="s">
        <v>59</v>
      </c>
      <c r="E120" s="193" t="s">
        <v>55</v>
      </c>
      <c r="F120" s="193" t="s">
        <v>56</v>
      </c>
      <c r="G120" s="193" t="s">
        <v>121</v>
      </c>
      <c r="H120" s="193" t="s">
        <v>122</v>
      </c>
      <c r="I120" s="193" t="s">
        <v>123</v>
      </c>
      <c r="J120" s="194" t="s">
        <v>114</v>
      </c>
      <c r="K120" s="195" t="s">
        <v>124</v>
      </c>
      <c r="L120" s="196"/>
      <c r="M120" s="99" t="s">
        <v>1</v>
      </c>
      <c r="N120" s="100" t="s">
        <v>38</v>
      </c>
      <c r="O120" s="100" t="s">
        <v>125</v>
      </c>
      <c r="P120" s="100" t="s">
        <v>126</v>
      </c>
      <c r="Q120" s="100" t="s">
        <v>127</v>
      </c>
      <c r="R120" s="100" t="s">
        <v>128</v>
      </c>
      <c r="S120" s="100" t="s">
        <v>129</v>
      </c>
      <c r="T120" s="101" t="s">
        <v>130</v>
      </c>
      <c r="U120" s="190"/>
      <c r="V120" s="190"/>
      <c r="W120" s="190"/>
      <c r="X120" s="190"/>
      <c r="Y120" s="190"/>
      <c r="Z120" s="190"/>
      <c r="AA120" s="190"/>
      <c r="AB120" s="190"/>
      <c r="AC120" s="190"/>
      <c r="AD120" s="190"/>
      <c r="AE120" s="190"/>
    </row>
    <row r="121" s="2" customFormat="1" ht="22.8" customHeight="1">
      <c r="A121" s="37"/>
      <c r="B121" s="38"/>
      <c r="C121" s="106" t="s">
        <v>131</v>
      </c>
      <c r="D121" s="39"/>
      <c r="E121" s="39"/>
      <c r="F121" s="39"/>
      <c r="G121" s="39"/>
      <c r="H121" s="39"/>
      <c r="I121" s="39"/>
      <c r="J121" s="197">
        <f>BK121</f>
        <v>0</v>
      </c>
      <c r="K121" s="39"/>
      <c r="L121" s="43"/>
      <c r="M121" s="102"/>
      <c r="N121" s="198"/>
      <c r="O121" s="103"/>
      <c r="P121" s="199">
        <f>P122+P128+P132+P141</f>
        <v>0</v>
      </c>
      <c r="Q121" s="103"/>
      <c r="R121" s="199">
        <f>R122+R128+R132+R141</f>
        <v>0</v>
      </c>
      <c r="S121" s="103"/>
      <c r="T121" s="200">
        <f>T122+T128+T132+T141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73</v>
      </c>
      <c r="AU121" s="16" t="s">
        <v>116</v>
      </c>
      <c r="BK121" s="201">
        <f>BK122+BK128+BK132+BK141</f>
        <v>0</v>
      </c>
    </row>
    <row r="122" s="12" customFormat="1" ht="25.92" customHeight="1">
      <c r="A122" s="12"/>
      <c r="B122" s="202"/>
      <c r="C122" s="203"/>
      <c r="D122" s="204" t="s">
        <v>73</v>
      </c>
      <c r="E122" s="205" t="s">
        <v>146</v>
      </c>
      <c r="F122" s="205" t="s">
        <v>147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SUM(P123:P127)</f>
        <v>0</v>
      </c>
      <c r="Q122" s="210"/>
      <c r="R122" s="211">
        <f>SUM(R123:R127)</f>
        <v>0</v>
      </c>
      <c r="S122" s="210"/>
      <c r="T122" s="212">
        <f>SUM(T123:T127)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82</v>
      </c>
      <c r="AT122" s="214" t="s">
        <v>73</v>
      </c>
      <c r="AU122" s="214" t="s">
        <v>74</v>
      </c>
      <c r="AY122" s="213" t="s">
        <v>133</v>
      </c>
      <c r="BK122" s="215">
        <f>SUM(BK123:BK127)</f>
        <v>0</v>
      </c>
    </row>
    <row r="123" s="2" customFormat="1" ht="37.8" customHeight="1">
      <c r="A123" s="37"/>
      <c r="B123" s="38"/>
      <c r="C123" s="218" t="s">
        <v>74</v>
      </c>
      <c r="D123" s="218" t="s">
        <v>135</v>
      </c>
      <c r="E123" s="219" t="s">
        <v>148</v>
      </c>
      <c r="F123" s="220" t="s">
        <v>149</v>
      </c>
      <c r="G123" s="221" t="s">
        <v>150</v>
      </c>
      <c r="H123" s="222">
        <v>66</v>
      </c>
      <c r="I123" s="223"/>
      <c r="J123" s="224">
        <f>ROUND(I123*H123,2)</f>
        <v>0</v>
      </c>
      <c r="K123" s="225"/>
      <c r="L123" s="43"/>
      <c r="M123" s="233" t="s">
        <v>1</v>
      </c>
      <c r="N123" s="234" t="s">
        <v>39</v>
      </c>
      <c r="O123" s="90"/>
      <c r="P123" s="235">
        <f>O123*H123</f>
        <v>0</v>
      </c>
      <c r="Q123" s="235">
        <v>0</v>
      </c>
      <c r="R123" s="235">
        <f>Q123*H123</f>
        <v>0</v>
      </c>
      <c r="S123" s="235">
        <v>0</v>
      </c>
      <c r="T123" s="236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31" t="s">
        <v>139</v>
      </c>
      <c r="AT123" s="231" t="s">
        <v>135</v>
      </c>
      <c r="AU123" s="231" t="s">
        <v>82</v>
      </c>
      <c r="AY123" s="16" t="s">
        <v>133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6" t="s">
        <v>82</v>
      </c>
      <c r="BK123" s="232">
        <f>ROUND(I123*H123,2)</f>
        <v>0</v>
      </c>
      <c r="BL123" s="16" t="s">
        <v>139</v>
      </c>
      <c r="BM123" s="231" t="s">
        <v>84</v>
      </c>
    </row>
    <row r="124" s="2" customFormat="1" ht="37.8" customHeight="1">
      <c r="A124" s="37"/>
      <c r="B124" s="38"/>
      <c r="C124" s="218" t="s">
        <v>74</v>
      </c>
      <c r="D124" s="218" t="s">
        <v>135</v>
      </c>
      <c r="E124" s="219" t="s">
        <v>151</v>
      </c>
      <c r="F124" s="220" t="s">
        <v>152</v>
      </c>
      <c r="G124" s="221" t="s">
        <v>150</v>
      </c>
      <c r="H124" s="222">
        <v>29</v>
      </c>
      <c r="I124" s="223"/>
      <c r="J124" s="224">
        <f>ROUND(I124*H124,2)</f>
        <v>0</v>
      </c>
      <c r="K124" s="225"/>
      <c r="L124" s="43"/>
      <c r="M124" s="233" t="s">
        <v>1</v>
      </c>
      <c r="N124" s="234" t="s">
        <v>39</v>
      </c>
      <c r="O124" s="90"/>
      <c r="P124" s="235">
        <f>O124*H124</f>
        <v>0</v>
      </c>
      <c r="Q124" s="235">
        <v>0</v>
      </c>
      <c r="R124" s="235">
        <f>Q124*H124</f>
        <v>0</v>
      </c>
      <c r="S124" s="235">
        <v>0</v>
      </c>
      <c r="T124" s="236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31" t="s">
        <v>139</v>
      </c>
      <c r="AT124" s="231" t="s">
        <v>135</v>
      </c>
      <c r="AU124" s="231" t="s">
        <v>82</v>
      </c>
      <c r="AY124" s="16" t="s">
        <v>133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6" t="s">
        <v>82</v>
      </c>
      <c r="BK124" s="232">
        <f>ROUND(I124*H124,2)</f>
        <v>0</v>
      </c>
      <c r="BL124" s="16" t="s">
        <v>139</v>
      </c>
      <c r="BM124" s="231" t="s">
        <v>139</v>
      </c>
    </row>
    <row r="125" s="2" customFormat="1" ht="24.15" customHeight="1">
      <c r="A125" s="37"/>
      <c r="B125" s="38"/>
      <c r="C125" s="218" t="s">
        <v>74</v>
      </c>
      <c r="D125" s="218" t="s">
        <v>135</v>
      </c>
      <c r="E125" s="219" t="s">
        <v>153</v>
      </c>
      <c r="F125" s="220" t="s">
        <v>154</v>
      </c>
      <c r="G125" s="221" t="s">
        <v>150</v>
      </c>
      <c r="H125" s="222">
        <v>40</v>
      </c>
      <c r="I125" s="223"/>
      <c r="J125" s="224">
        <f>ROUND(I125*H125,2)</f>
        <v>0</v>
      </c>
      <c r="K125" s="225"/>
      <c r="L125" s="43"/>
      <c r="M125" s="233" t="s">
        <v>1</v>
      </c>
      <c r="N125" s="234" t="s">
        <v>39</v>
      </c>
      <c r="O125" s="90"/>
      <c r="P125" s="235">
        <f>O125*H125</f>
        <v>0</v>
      </c>
      <c r="Q125" s="235">
        <v>0</v>
      </c>
      <c r="R125" s="235">
        <f>Q125*H125</f>
        <v>0</v>
      </c>
      <c r="S125" s="235">
        <v>0</v>
      </c>
      <c r="T125" s="236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1" t="s">
        <v>139</v>
      </c>
      <c r="AT125" s="231" t="s">
        <v>135</v>
      </c>
      <c r="AU125" s="231" t="s">
        <v>82</v>
      </c>
      <c r="AY125" s="16" t="s">
        <v>133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6" t="s">
        <v>82</v>
      </c>
      <c r="BK125" s="232">
        <f>ROUND(I125*H125,2)</f>
        <v>0</v>
      </c>
      <c r="BL125" s="16" t="s">
        <v>139</v>
      </c>
      <c r="BM125" s="231" t="s">
        <v>155</v>
      </c>
    </row>
    <row r="126" s="2" customFormat="1" ht="24.15" customHeight="1">
      <c r="A126" s="37"/>
      <c r="B126" s="38"/>
      <c r="C126" s="218" t="s">
        <v>74</v>
      </c>
      <c r="D126" s="218" t="s">
        <v>135</v>
      </c>
      <c r="E126" s="219" t="s">
        <v>156</v>
      </c>
      <c r="F126" s="220" t="s">
        <v>157</v>
      </c>
      <c r="G126" s="221" t="s">
        <v>150</v>
      </c>
      <c r="H126" s="222">
        <v>26</v>
      </c>
      <c r="I126" s="223"/>
      <c r="J126" s="224">
        <f>ROUND(I126*H126,2)</f>
        <v>0</v>
      </c>
      <c r="K126" s="225"/>
      <c r="L126" s="43"/>
      <c r="M126" s="233" t="s">
        <v>1</v>
      </c>
      <c r="N126" s="234" t="s">
        <v>39</v>
      </c>
      <c r="O126" s="90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1" t="s">
        <v>139</v>
      </c>
      <c r="AT126" s="231" t="s">
        <v>135</v>
      </c>
      <c r="AU126" s="231" t="s">
        <v>82</v>
      </c>
      <c r="AY126" s="16" t="s">
        <v>133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6" t="s">
        <v>82</v>
      </c>
      <c r="BK126" s="232">
        <f>ROUND(I126*H126,2)</f>
        <v>0</v>
      </c>
      <c r="BL126" s="16" t="s">
        <v>139</v>
      </c>
      <c r="BM126" s="231" t="s">
        <v>158</v>
      </c>
    </row>
    <row r="127" s="2" customFormat="1" ht="24.15" customHeight="1">
      <c r="A127" s="37"/>
      <c r="B127" s="38"/>
      <c r="C127" s="218" t="s">
        <v>74</v>
      </c>
      <c r="D127" s="218" t="s">
        <v>135</v>
      </c>
      <c r="E127" s="219" t="s">
        <v>159</v>
      </c>
      <c r="F127" s="220" t="s">
        <v>160</v>
      </c>
      <c r="G127" s="221" t="s">
        <v>150</v>
      </c>
      <c r="H127" s="222">
        <v>29</v>
      </c>
      <c r="I127" s="223"/>
      <c r="J127" s="224">
        <f>ROUND(I127*H127,2)</f>
        <v>0</v>
      </c>
      <c r="K127" s="225"/>
      <c r="L127" s="43"/>
      <c r="M127" s="233" t="s">
        <v>1</v>
      </c>
      <c r="N127" s="234" t="s">
        <v>39</v>
      </c>
      <c r="O127" s="90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1" t="s">
        <v>139</v>
      </c>
      <c r="AT127" s="231" t="s">
        <v>135</v>
      </c>
      <c r="AU127" s="231" t="s">
        <v>82</v>
      </c>
      <c r="AY127" s="16" t="s">
        <v>133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6" t="s">
        <v>82</v>
      </c>
      <c r="BK127" s="232">
        <f>ROUND(I127*H127,2)</f>
        <v>0</v>
      </c>
      <c r="BL127" s="16" t="s">
        <v>139</v>
      </c>
      <c r="BM127" s="231" t="s">
        <v>161</v>
      </c>
    </row>
    <row r="128" s="12" customFormat="1" ht="25.92" customHeight="1">
      <c r="A128" s="12"/>
      <c r="B128" s="202"/>
      <c r="C128" s="203"/>
      <c r="D128" s="204" t="s">
        <v>73</v>
      </c>
      <c r="E128" s="205" t="s">
        <v>162</v>
      </c>
      <c r="F128" s="205" t="s">
        <v>163</v>
      </c>
      <c r="G128" s="203"/>
      <c r="H128" s="203"/>
      <c r="I128" s="206"/>
      <c r="J128" s="207">
        <f>BK128</f>
        <v>0</v>
      </c>
      <c r="K128" s="203"/>
      <c r="L128" s="208"/>
      <c r="M128" s="209"/>
      <c r="N128" s="210"/>
      <c r="O128" s="210"/>
      <c r="P128" s="211">
        <f>SUM(P129:P131)</f>
        <v>0</v>
      </c>
      <c r="Q128" s="210"/>
      <c r="R128" s="211">
        <f>SUM(R129:R131)</f>
        <v>0</v>
      </c>
      <c r="S128" s="210"/>
      <c r="T128" s="212">
        <f>SUM(T129:T131)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82</v>
      </c>
      <c r="AT128" s="214" t="s">
        <v>73</v>
      </c>
      <c r="AU128" s="214" t="s">
        <v>74</v>
      </c>
      <c r="AY128" s="213" t="s">
        <v>133</v>
      </c>
      <c r="BK128" s="215">
        <f>SUM(BK129:BK131)</f>
        <v>0</v>
      </c>
    </row>
    <row r="129" s="2" customFormat="1" ht="16.5" customHeight="1">
      <c r="A129" s="37"/>
      <c r="B129" s="38"/>
      <c r="C129" s="218" t="s">
        <v>74</v>
      </c>
      <c r="D129" s="218" t="s">
        <v>135</v>
      </c>
      <c r="E129" s="219" t="s">
        <v>164</v>
      </c>
      <c r="F129" s="220" t="s">
        <v>165</v>
      </c>
      <c r="G129" s="221" t="s">
        <v>166</v>
      </c>
      <c r="H129" s="222">
        <v>18</v>
      </c>
      <c r="I129" s="223"/>
      <c r="J129" s="224">
        <f>ROUND(I129*H129,2)</f>
        <v>0</v>
      </c>
      <c r="K129" s="225"/>
      <c r="L129" s="43"/>
      <c r="M129" s="233" t="s">
        <v>1</v>
      </c>
      <c r="N129" s="234" t="s">
        <v>39</v>
      </c>
      <c r="O129" s="90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1" t="s">
        <v>139</v>
      </c>
      <c r="AT129" s="231" t="s">
        <v>135</v>
      </c>
      <c r="AU129" s="231" t="s">
        <v>82</v>
      </c>
      <c r="AY129" s="16" t="s">
        <v>133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6" t="s">
        <v>82</v>
      </c>
      <c r="BK129" s="232">
        <f>ROUND(I129*H129,2)</f>
        <v>0</v>
      </c>
      <c r="BL129" s="16" t="s">
        <v>139</v>
      </c>
      <c r="BM129" s="231" t="s">
        <v>8</v>
      </c>
    </row>
    <row r="130" s="2" customFormat="1" ht="16.5" customHeight="1">
      <c r="A130" s="37"/>
      <c r="B130" s="38"/>
      <c r="C130" s="218" t="s">
        <v>74</v>
      </c>
      <c r="D130" s="218" t="s">
        <v>135</v>
      </c>
      <c r="E130" s="219" t="s">
        <v>167</v>
      </c>
      <c r="F130" s="220" t="s">
        <v>168</v>
      </c>
      <c r="G130" s="221" t="s">
        <v>166</v>
      </c>
      <c r="H130" s="222">
        <v>17</v>
      </c>
      <c r="I130" s="223"/>
      <c r="J130" s="224">
        <f>ROUND(I130*H130,2)</f>
        <v>0</v>
      </c>
      <c r="K130" s="225"/>
      <c r="L130" s="43"/>
      <c r="M130" s="233" t="s">
        <v>1</v>
      </c>
      <c r="N130" s="234" t="s">
        <v>39</v>
      </c>
      <c r="O130" s="90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1" t="s">
        <v>139</v>
      </c>
      <c r="AT130" s="231" t="s">
        <v>135</v>
      </c>
      <c r="AU130" s="231" t="s">
        <v>82</v>
      </c>
      <c r="AY130" s="16" t="s">
        <v>133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6" t="s">
        <v>82</v>
      </c>
      <c r="BK130" s="232">
        <f>ROUND(I130*H130,2)</f>
        <v>0</v>
      </c>
      <c r="BL130" s="16" t="s">
        <v>139</v>
      </c>
      <c r="BM130" s="231" t="s">
        <v>169</v>
      </c>
    </row>
    <row r="131" s="2" customFormat="1" ht="24.15" customHeight="1">
      <c r="A131" s="37"/>
      <c r="B131" s="38"/>
      <c r="C131" s="218" t="s">
        <v>74</v>
      </c>
      <c r="D131" s="218" t="s">
        <v>135</v>
      </c>
      <c r="E131" s="219" t="s">
        <v>170</v>
      </c>
      <c r="F131" s="220" t="s">
        <v>171</v>
      </c>
      <c r="G131" s="221" t="s">
        <v>166</v>
      </c>
      <c r="H131" s="222">
        <v>7</v>
      </c>
      <c r="I131" s="223"/>
      <c r="J131" s="224">
        <f>ROUND(I131*H131,2)</f>
        <v>0</v>
      </c>
      <c r="K131" s="225"/>
      <c r="L131" s="43"/>
      <c r="M131" s="233" t="s">
        <v>1</v>
      </c>
      <c r="N131" s="234" t="s">
        <v>39</v>
      </c>
      <c r="O131" s="90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1" t="s">
        <v>139</v>
      </c>
      <c r="AT131" s="231" t="s">
        <v>135</v>
      </c>
      <c r="AU131" s="231" t="s">
        <v>82</v>
      </c>
      <c r="AY131" s="16" t="s">
        <v>133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6" t="s">
        <v>82</v>
      </c>
      <c r="BK131" s="232">
        <f>ROUND(I131*H131,2)</f>
        <v>0</v>
      </c>
      <c r="BL131" s="16" t="s">
        <v>139</v>
      </c>
      <c r="BM131" s="231" t="s">
        <v>172</v>
      </c>
    </row>
    <row r="132" s="12" customFormat="1" ht="25.92" customHeight="1">
      <c r="A132" s="12"/>
      <c r="B132" s="202"/>
      <c r="C132" s="203"/>
      <c r="D132" s="204" t="s">
        <v>73</v>
      </c>
      <c r="E132" s="205" t="s">
        <v>173</v>
      </c>
      <c r="F132" s="205" t="s">
        <v>174</v>
      </c>
      <c r="G132" s="203"/>
      <c r="H132" s="203"/>
      <c r="I132" s="206"/>
      <c r="J132" s="207">
        <f>BK132</f>
        <v>0</v>
      </c>
      <c r="K132" s="203"/>
      <c r="L132" s="208"/>
      <c r="M132" s="209"/>
      <c r="N132" s="210"/>
      <c r="O132" s="210"/>
      <c r="P132" s="211">
        <f>SUM(P133:P140)</f>
        <v>0</v>
      </c>
      <c r="Q132" s="210"/>
      <c r="R132" s="211">
        <f>SUM(R133:R140)</f>
        <v>0</v>
      </c>
      <c r="S132" s="210"/>
      <c r="T132" s="212">
        <f>SUM(T133:T140)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3" t="s">
        <v>82</v>
      </c>
      <c r="AT132" s="214" t="s">
        <v>73</v>
      </c>
      <c r="AU132" s="214" t="s">
        <v>74</v>
      </c>
      <c r="AY132" s="213" t="s">
        <v>133</v>
      </c>
      <c r="BK132" s="215">
        <f>SUM(BK133:BK140)</f>
        <v>0</v>
      </c>
    </row>
    <row r="133" s="2" customFormat="1" ht="44.25" customHeight="1">
      <c r="A133" s="37"/>
      <c r="B133" s="38"/>
      <c r="C133" s="218" t="s">
        <v>74</v>
      </c>
      <c r="D133" s="218" t="s">
        <v>135</v>
      </c>
      <c r="E133" s="219" t="s">
        <v>175</v>
      </c>
      <c r="F133" s="220" t="s">
        <v>176</v>
      </c>
      <c r="G133" s="221" t="s">
        <v>138</v>
      </c>
      <c r="H133" s="222">
        <v>1</v>
      </c>
      <c r="I133" s="223"/>
      <c r="J133" s="224">
        <f>ROUND(I133*H133,2)</f>
        <v>0</v>
      </c>
      <c r="K133" s="225"/>
      <c r="L133" s="43"/>
      <c r="M133" s="233" t="s">
        <v>1</v>
      </c>
      <c r="N133" s="234" t="s">
        <v>39</v>
      </c>
      <c r="O133" s="90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1" t="s">
        <v>139</v>
      </c>
      <c r="AT133" s="231" t="s">
        <v>135</v>
      </c>
      <c r="AU133" s="231" t="s">
        <v>82</v>
      </c>
      <c r="AY133" s="16" t="s">
        <v>133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6" t="s">
        <v>82</v>
      </c>
      <c r="BK133" s="232">
        <f>ROUND(I133*H133,2)</f>
        <v>0</v>
      </c>
      <c r="BL133" s="16" t="s">
        <v>139</v>
      </c>
      <c r="BM133" s="231" t="s">
        <v>177</v>
      </c>
    </row>
    <row r="134" s="2" customFormat="1" ht="16.5" customHeight="1">
      <c r="A134" s="37"/>
      <c r="B134" s="38"/>
      <c r="C134" s="218" t="s">
        <v>74</v>
      </c>
      <c r="D134" s="218" t="s">
        <v>135</v>
      </c>
      <c r="E134" s="219" t="s">
        <v>178</v>
      </c>
      <c r="F134" s="220" t="s">
        <v>179</v>
      </c>
      <c r="G134" s="221" t="s">
        <v>138</v>
      </c>
      <c r="H134" s="222">
        <v>20</v>
      </c>
      <c r="I134" s="223"/>
      <c r="J134" s="224">
        <f>ROUND(I134*H134,2)</f>
        <v>0</v>
      </c>
      <c r="K134" s="225"/>
      <c r="L134" s="43"/>
      <c r="M134" s="233" t="s">
        <v>1</v>
      </c>
      <c r="N134" s="234" t="s">
        <v>39</v>
      </c>
      <c r="O134" s="90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1" t="s">
        <v>139</v>
      </c>
      <c r="AT134" s="231" t="s">
        <v>135</v>
      </c>
      <c r="AU134" s="231" t="s">
        <v>82</v>
      </c>
      <c r="AY134" s="16" t="s">
        <v>133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6" t="s">
        <v>82</v>
      </c>
      <c r="BK134" s="232">
        <f>ROUND(I134*H134,2)</f>
        <v>0</v>
      </c>
      <c r="BL134" s="16" t="s">
        <v>139</v>
      </c>
      <c r="BM134" s="231" t="s">
        <v>180</v>
      </c>
    </row>
    <row r="135" s="2" customFormat="1" ht="16.5" customHeight="1">
      <c r="A135" s="37"/>
      <c r="B135" s="38"/>
      <c r="C135" s="218" t="s">
        <v>74</v>
      </c>
      <c r="D135" s="218" t="s">
        <v>135</v>
      </c>
      <c r="E135" s="219" t="s">
        <v>181</v>
      </c>
      <c r="F135" s="220" t="s">
        <v>182</v>
      </c>
      <c r="G135" s="221" t="s">
        <v>183</v>
      </c>
      <c r="H135" s="237"/>
      <c r="I135" s="223"/>
      <c r="J135" s="224">
        <f>ROUND(I135*H135,2)</f>
        <v>0</v>
      </c>
      <c r="K135" s="225"/>
      <c r="L135" s="43"/>
      <c r="M135" s="233" t="s">
        <v>1</v>
      </c>
      <c r="N135" s="234" t="s">
        <v>39</v>
      </c>
      <c r="O135" s="90"/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1" t="s">
        <v>139</v>
      </c>
      <c r="AT135" s="231" t="s">
        <v>135</v>
      </c>
      <c r="AU135" s="231" t="s">
        <v>82</v>
      </c>
      <c r="AY135" s="16" t="s">
        <v>133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6" t="s">
        <v>82</v>
      </c>
      <c r="BK135" s="232">
        <f>ROUND(I135*H135,2)</f>
        <v>0</v>
      </c>
      <c r="BL135" s="16" t="s">
        <v>139</v>
      </c>
      <c r="BM135" s="231" t="s">
        <v>184</v>
      </c>
    </row>
    <row r="136" s="2" customFormat="1" ht="37.8" customHeight="1">
      <c r="A136" s="37"/>
      <c r="B136" s="38"/>
      <c r="C136" s="218" t="s">
        <v>74</v>
      </c>
      <c r="D136" s="218" t="s">
        <v>135</v>
      </c>
      <c r="E136" s="219" t="s">
        <v>185</v>
      </c>
      <c r="F136" s="220" t="s">
        <v>186</v>
      </c>
      <c r="G136" s="221" t="s">
        <v>138</v>
      </c>
      <c r="H136" s="222">
        <v>1</v>
      </c>
      <c r="I136" s="223"/>
      <c r="J136" s="224">
        <f>ROUND(I136*H136,2)</f>
        <v>0</v>
      </c>
      <c r="K136" s="225"/>
      <c r="L136" s="43"/>
      <c r="M136" s="233" t="s">
        <v>1</v>
      </c>
      <c r="N136" s="234" t="s">
        <v>39</v>
      </c>
      <c r="O136" s="90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1" t="s">
        <v>139</v>
      </c>
      <c r="AT136" s="231" t="s">
        <v>135</v>
      </c>
      <c r="AU136" s="231" t="s">
        <v>82</v>
      </c>
      <c r="AY136" s="16" t="s">
        <v>133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6" t="s">
        <v>82</v>
      </c>
      <c r="BK136" s="232">
        <f>ROUND(I136*H136,2)</f>
        <v>0</v>
      </c>
      <c r="BL136" s="16" t="s">
        <v>139</v>
      </c>
      <c r="BM136" s="231" t="s">
        <v>187</v>
      </c>
    </row>
    <row r="137" s="2" customFormat="1" ht="33" customHeight="1">
      <c r="A137" s="37"/>
      <c r="B137" s="38"/>
      <c r="C137" s="218" t="s">
        <v>74</v>
      </c>
      <c r="D137" s="218" t="s">
        <v>135</v>
      </c>
      <c r="E137" s="219" t="s">
        <v>188</v>
      </c>
      <c r="F137" s="220" t="s">
        <v>189</v>
      </c>
      <c r="G137" s="221" t="s">
        <v>138</v>
      </c>
      <c r="H137" s="222">
        <v>1</v>
      </c>
      <c r="I137" s="223"/>
      <c r="J137" s="224">
        <f>ROUND(I137*H137,2)</f>
        <v>0</v>
      </c>
      <c r="K137" s="225"/>
      <c r="L137" s="43"/>
      <c r="M137" s="233" t="s">
        <v>1</v>
      </c>
      <c r="N137" s="234" t="s">
        <v>39</v>
      </c>
      <c r="O137" s="90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1" t="s">
        <v>139</v>
      </c>
      <c r="AT137" s="231" t="s">
        <v>135</v>
      </c>
      <c r="AU137" s="231" t="s">
        <v>82</v>
      </c>
      <c r="AY137" s="16" t="s">
        <v>133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6" t="s">
        <v>82</v>
      </c>
      <c r="BK137" s="232">
        <f>ROUND(I137*H137,2)</f>
        <v>0</v>
      </c>
      <c r="BL137" s="16" t="s">
        <v>139</v>
      </c>
      <c r="BM137" s="231" t="s">
        <v>190</v>
      </c>
    </row>
    <row r="138" s="2" customFormat="1" ht="16.5" customHeight="1">
      <c r="A138" s="37"/>
      <c r="B138" s="38"/>
      <c r="C138" s="218" t="s">
        <v>74</v>
      </c>
      <c r="D138" s="218" t="s">
        <v>135</v>
      </c>
      <c r="E138" s="219" t="s">
        <v>191</v>
      </c>
      <c r="F138" s="220" t="s">
        <v>192</v>
      </c>
      <c r="G138" s="221" t="s">
        <v>138</v>
      </c>
      <c r="H138" s="222">
        <v>1</v>
      </c>
      <c r="I138" s="223"/>
      <c r="J138" s="224">
        <f>ROUND(I138*H138,2)</f>
        <v>0</v>
      </c>
      <c r="K138" s="225"/>
      <c r="L138" s="43"/>
      <c r="M138" s="233" t="s">
        <v>1</v>
      </c>
      <c r="N138" s="234" t="s">
        <v>39</v>
      </c>
      <c r="O138" s="90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1" t="s">
        <v>139</v>
      </c>
      <c r="AT138" s="231" t="s">
        <v>135</v>
      </c>
      <c r="AU138" s="231" t="s">
        <v>82</v>
      </c>
      <c r="AY138" s="16" t="s">
        <v>133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6" t="s">
        <v>82</v>
      </c>
      <c r="BK138" s="232">
        <f>ROUND(I138*H138,2)</f>
        <v>0</v>
      </c>
      <c r="BL138" s="16" t="s">
        <v>139</v>
      </c>
      <c r="BM138" s="231" t="s">
        <v>193</v>
      </c>
    </row>
    <row r="139" s="2" customFormat="1" ht="16.5" customHeight="1">
      <c r="A139" s="37"/>
      <c r="B139" s="38"/>
      <c r="C139" s="218" t="s">
        <v>74</v>
      </c>
      <c r="D139" s="218" t="s">
        <v>135</v>
      </c>
      <c r="E139" s="219" t="s">
        <v>194</v>
      </c>
      <c r="F139" s="220" t="s">
        <v>195</v>
      </c>
      <c r="G139" s="221" t="s">
        <v>138</v>
      </c>
      <c r="H139" s="222">
        <v>1</v>
      </c>
      <c r="I139" s="223"/>
      <c r="J139" s="224">
        <f>ROUND(I139*H139,2)</f>
        <v>0</v>
      </c>
      <c r="K139" s="225"/>
      <c r="L139" s="43"/>
      <c r="M139" s="233" t="s">
        <v>1</v>
      </c>
      <c r="N139" s="234" t="s">
        <v>39</v>
      </c>
      <c r="O139" s="90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1" t="s">
        <v>139</v>
      </c>
      <c r="AT139" s="231" t="s">
        <v>135</v>
      </c>
      <c r="AU139" s="231" t="s">
        <v>82</v>
      </c>
      <c r="AY139" s="16" t="s">
        <v>133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6" t="s">
        <v>82</v>
      </c>
      <c r="BK139" s="232">
        <f>ROUND(I139*H139,2)</f>
        <v>0</v>
      </c>
      <c r="BL139" s="16" t="s">
        <v>139</v>
      </c>
      <c r="BM139" s="231" t="s">
        <v>196</v>
      </c>
    </row>
    <row r="140" s="2" customFormat="1" ht="16.5" customHeight="1">
      <c r="A140" s="37"/>
      <c r="B140" s="38"/>
      <c r="C140" s="218" t="s">
        <v>74</v>
      </c>
      <c r="D140" s="218" t="s">
        <v>135</v>
      </c>
      <c r="E140" s="219" t="s">
        <v>197</v>
      </c>
      <c r="F140" s="220" t="s">
        <v>198</v>
      </c>
      <c r="G140" s="221" t="s">
        <v>138</v>
      </c>
      <c r="H140" s="222">
        <v>1</v>
      </c>
      <c r="I140" s="223"/>
      <c r="J140" s="224">
        <f>ROUND(I140*H140,2)</f>
        <v>0</v>
      </c>
      <c r="K140" s="225"/>
      <c r="L140" s="43"/>
      <c r="M140" s="233" t="s">
        <v>1</v>
      </c>
      <c r="N140" s="234" t="s">
        <v>39</v>
      </c>
      <c r="O140" s="90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1" t="s">
        <v>139</v>
      </c>
      <c r="AT140" s="231" t="s">
        <v>135</v>
      </c>
      <c r="AU140" s="231" t="s">
        <v>82</v>
      </c>
      <c r="AY140" s="16" t="s">
        <v>133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6" t="s">
        <v>82</v>
      </c>
      <c r="BK140" s="232">
        <f>ROUND(I140*H140,2)</f>
        <v>0</v>
      </c>
      <c r="BL140" s="16" t="s">
        <v>139</v>
      </c>
      <c r="BM140" s="231" t="s">
        <v>199</v>
      </c>
    </row>
    <row r="141" s="12" customFormat="1" ht="25.92" customHeight="1">
      <c r="A141" s="12"/>
      <c r="B141" s="202"/>
      <c r="C141" s="203"/>
      <c r="D141" s="204" t="s">
        <v>73</v>
      </c>
      <c r="E141" s="205" t="s">
        <v>132</v>
      </c>
      <c r="F141" s="205" t="s">
        <v>132</v>
      </c>
      <c r="G141" s="203"/>
      <c r="H141" s="203"/>
      <c r="I141" s="206"/>
      <c r="J141" s="207">
        <f>BK141</f>
        <v>0</v>
      </c>
      <c r="K141" s="203"/>
      <c r="L141" s="208"/>
      <c r="M141" s="209"/>
      <c r="N141" s="210"/>
      <c r="O141" s="210"/>
      <c r="P141" s="211">
        <f>P142</f>
        <v>0</v>
      </c>
      <c r="Q141" s="210"/>
      <c r="R141" s="211">
        <f>R142</f>
        <v>0</v>
      </c>
      <c r="S141" s="210"/>
      <c r="T141" s="212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3" t="s">
        <v>82</v>
      </c>
      <c r="AT141" s="214" t="s">
        <v>73</v>
      </c>
      <c r="AU141" s="214" t="s">
        <v>74</v>
      </c>
      <c r="AY141" s="213" t="s">
        <v>133</v>
      </c>
      <c r="BK141" s="215">
        <f>BK142</f>
        <v>0</v>
      </c>
    </row>
    <row r="142" s="12" customFormat="1" ht="22.8" customHeight="1">
      <c r="A142" s="12"/>
      <c r="B142" s="202"/>
      <c r="C142" s="203"/>
      <c r="D142" s="204" t="s">
        <v>73</v>
      </c>
      <c r="E142" s="216" t="s">
        <v>200</v>
      </c>
      <c r="F142" s="216" t="s">
        <v>201</v>
      </c>
      <c r="G142" s="203"/>
      <c r="H142" s="203"/>
      <c r="I142" s="206"/>
      <c r="J142" s="217">
        <f>BK142</f>
        <v>0</v>
      </c>
      <c r="K142" s="203"/>
      <c r="L142" s="208"/>
      <c r="M142" s="209"/>
      <c r="N142" s="210"/>
      <c r="O142" s="210"/>
      <c r="P142" s="211">
        <f>P143</f>
        <v>0</v>
      </c>
      <c r="Q142" s="210"/>
      <c r="R142" s="211">
        <f>R143</f>
        <v>0</v>
      </c>
      <c r="S142" s="210"/>
      <c r="T142" s="212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3" t="s">
        <v>82</v>
      </c>
      <c r="AT142" s="214" t="s">
        <v>73</v>
      </c>
      <c r="AU142" s="214" t="s">
        <v>82</v>
      </c>
      <c r="AY142" s="213" t="s">
        <v>133</v>
      </c>
      <c r="BK142" s="215">
        <f>BK143</f>
        <v>0</v>
      </c>
    </row>
    <row r="143" s="2" customFormat="1" ht="16.5" customHeight="1">
      <c r="A143" s="37"/>
      <c r="B143" s="38"/>
      <c r="C143" s="218" t="s">
        <v>84</v>
      </c>
      <c r="D143" s="218" t="s">
        <v>135</v>
      </c>
      <c r="E143" s="219" t="s">
        <v>202</v>
      </c>
      <c r="F143" s="220" t="s">
        <v>203</v>
      </c>
      <c r="G143" s="221" t="s">
        <v>138</v>
      </c>
      <c r="H143" s="222">
        <v>1</v>
      </c>
      <c r="I143" s="223"/>
      <c r="J143" s="224">
        <f>ROUND(I143*H143,2)</f>
        <v>0</v>
      </c>
      <c r="K143" s="225"/>
      <c r="L143" s="43"/>
      <c r="M143" s="226" t="s">
        <v>1</v>
      </c>
      <c r="N143" s="227" t="s">
        <v>39</v>
      </c>
      <c r="O143" s="228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1" t="s">
        <v>139</v>
      </c>
      <c r="AT143" s="231" t="s">
        <v>135</v>
      </c>
      <c r="AU143" s="231" t="s">
        <v>84</v>
      </c>
      <c r="AY143" s="16" t="s">
        <v>133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6" t="s">
        <v>82</v>
      </c>
      <c r="BK143" s="232">
        <f>ROUND(I143*H143,2)</f>
        <v>0</v>
      </c>
      <c r="BL143" s="16" t="s">
        <v>139</v>
      </c>
      <c r="BM143" s="231" t="s">
        <v>204</v>
      </c>
    </row>
    <row r="144" s="2" customFormat="1" ht="6.96" customHeight="1">
      <c r="A144" s="37"/>
      <c r="B144" s="65"/>
      <c r="C144" s="66"/>
      <c r="D144" s="66"/>
      <c r="E144" s="66"/>
      <c r="F144" s="66"/>
      <c r="G144" s="66"/>
      <c r="H144" s="66"/>
      <c r="I144" s="66"/>
      <c r="J144" s="66"/>
      <c r="K144" s="66"/>
      <c r="L144" s="43"/>
      <c r="M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</row>
  </sheetData>
  <sheetProtection sheet="1" autoFilter="0" formatColumns="0" formatRows="0" objects="1" scenarios="1" spinCount="100000" saltValue="YeTxQKwyNnGFaUmPt5BcpmGGJhDTiU8sK27vsfJQcj0IFQfKiTjqmfehk6n6/496BwoEV9oadT5pQq1S0evtWA==" hashValue="irw1N9ACN/dO+z6ZiG/WpG2UiWcZPcvaNUX5qTUOoGoqRfW07oP6d7TfYF83VfGnpBkuiiu1vHovbmrd1r/9TA==" algorithmName="SHA-512" password="CC35"/>
  <autoFilter ref="C120:K14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84</v>
      </c>
    </row>
    <row r="4" s="1" customFormat="1" ht="24.96" customHeight="1">
      <c r="B4" s="19"/>
      <c r="D4" s="137" t="s">
        <v>109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Modernizace stravovacího provozu, MN Dvůr Králové nad Labem - Neuznatelné náklady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110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205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12. 2. 2024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>MP technik s.r.o.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>MP technik s.r.o.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34</v>
      </c>
      <c r="E30" s="37"/>
      <c r="F30" s="37"/>
      <c r="G30" s="37"/>
      <c r="H30" s="37"/>
      <c r="I30" s="37"/>
      <c r="J30" s="150">
        <f>ROUND(J124,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36</v>
      </c>
      <c r="G32" s="37"/>
      <c r="H32" s="37"/>
      <c r="I32" s="151" t="s">
        <v>35</v>
      </c>
      <c r="J32" s="151" t="s">
        <v>37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38</v>
      </c>
      <c r="E33" s="139" t="s">
        <v>39</v>
      </c>
      <c r="F33" s="153">
        <f>ROUND((SUM(BE124:BE179)),  2)</f>
        <v>0</v>
      </c>
      <c r="G33" s="37"/>
      <c r="H33" s="37"/>
      <c r="I33" s="154">
        <v>0.20999999999999999</v>
      </c>
      <c r="J33" s="153">
        <f>ROUND(((SUM(BE124:BE179))*I33),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40</v>
      </c>
      <c r="F34" s="153">
        <f>ROUND((SUM(BF124:BF179)),  2)</f>
        <v>0</v>
      </c>
      <c r="G34" s="37"/>
      <c r="H34" s="37"/>
      <c r="I34" s="154">
        <v>0.12</v>
      </c>
      <c r="J34" s="153">
        <f>ROUND(((SUM(BF124:BF179))*I34),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41</v>
      </c>
      <c r="F35" s="153">
        <f>ROUND((SUM(BG124:BG179)),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42</v>
      </c>
      <c r="F36" s="153">
        <f>ROUND((SUM(BH124:BH179)),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43</v>
      </c>
      <c r="F37" s="153">
        <f>ROUND((SUM(BI124:BI179)),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44</v>
      </c>
      <c r="E39" s="157"/>
      <c r="F39" s="157"/>
      <c r="G39" s="158" t="s">
        <v>45</v>
      </c>
      <c r="H39" s="159" t="s">
        <v>46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47</v>
      </c>
      <c r="E50" s="163"/>
      <c r="F50" s="163"/>
      <c r="G50" s="162" t="s">
        <v>48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49</v>
      </c>
      <c r="E61" s="165"/>
      <c r="F61" s="166" t="s">
        <v>50</v>
      </c>
      <c r="G61" s="164" t="s">
        <v>49</v>
      </c>
      <c r="H61" s="165"/>
      <c r="I61" s="165"/>
      <c r="J61" s="167" t="s">
        <v>50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51</v>
      </c>
      <c r="E65" s="168"/>
      <c r="F65" s="168"/>
      <c r="G65" s="162" t="s">
        <v>52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49</v>
      </c>
      <c r="E76" s="165"/>
      <c r="F76" s="166" t="s">
        <v>50</v>
      </c>
      <c r="G76" s="164" t="s">
        <v>49</v>
      </c>
      <c r="H76" s="165"/>
      <c r="I76" s="165"/>
      <c r="J76" s="167" t="s">
        <v>50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Modernizace stravovacího provozu, MN Dvůr Králové nad Labem - Neuznatelné náklady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110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ZTI-K - ZTI-Kanalizace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12. 2. 2024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>MP technik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>MP technik s.r.o.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113</v>
      </c>
      <c r="D94" s="175"/>
      <c r="E94" s="175"/>
      <c r="F94" s="175"/>
      <c r="G94" s="175"/>
      <c r="H94" s="175"/>
      <c r="I94" s="175"/>
      <c r="J94" s="176" t="s">
        <v>114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115</v>
      </c>
      <c r="D96" s="39"/>
      <c r="E96" s="39"/>
      <c r="F96" s="39"/>
      <c r="G96" s="39"/>
      <c r="H96" s="39"/>
      <c r="I96" s="39"/>
      <c r="J96" s="109">
        <f>J124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116</v>
      </c>
    </row>
    <row r="97" s="9" customFormat="1" ht="24.96" customHeight="1">
      <c r="A97" s="9"/>
      <c r="B97" s="178"/>
      <c r="C97" s="179"/>
      <c r="D97" s="180" t="s">
        <v>206</v>
      </c>
      <c r="E97" s="181"/>
      <c r="F97" s="181"/>
      <c r="G97" s="181"/>
      <c r="H97" s="181"/>
      <c r="I97" s="181"/>
      <c r="J97" s="182">
        <f>J125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8"/>
      <c r="C98" s="179"/>
      <c r="D98" s="180" t="s">
        <v>207</v>
      </c>
      <c r="E98" s="181"/>
      <c r="F98" s="181"/>
      <c r="G98" s="181"/>
      <c r="H98" s="181"/>
      <c r="I98" s="181"/>
      <c r="J98" s="182">
        <f>J135</f>
        <v>0</v>
      </c>
      <c r="K98" s="179"/>
      <c r="L98" s="18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8"/>
      <c r="C99" s="179"/>
      <c r="D99" s="180" t="s">
        <v>208</v>
      </c>
      <c r="E99" s="181"/>
      <c r="F99" s="181"/>
      <c r="G99" s="181"/>
      <c r="H99" s="181"/>
      <c r="I99" s="181"/>
      <c r="J99" s="182">
        <f>J149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8"/>
      <c r="C100" s="179"/>
      <c r="D100" s="180" t="s">
        <v>209</v>
      </c>
      <c r="E100" s="181"/>
      <c r="F100" s="181"/>
      <c r="G100" s="181"/>
      <c r="H100" s="181"/>
      <c r="I100" s="181"/>
      <c r="J100" s="182">
        <f>J155</f>
        <v>0</v>
      </c>
      <c r="K100" s="179"/>
      <c r="L100" s="18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8"/>
      <c r="C101" s="179"/>
      <c r="D101" s="180" t="s">
        <v>210</v>
      </c>
      <c r="E101" s="181"/>
      <c r="F101" s="181"/>
      <c r="G101" s="181"/>
      <c r="H101" s="181"/>
      <c r="I101" s="181"/>
      <c r="J101" s="182">
        <f>J162</f>
        <v>0</v>
      </c>
      <c r="K101" s="179"/>
      <c r="L101" s="18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8"/>
      <c r="C102" s="179"/>
      <c r="D102" s="180" t="s">
        <v>211</v>
      </c>
      <c r="E102" s="181"/>
      <c r="F102" s="181"/>
      <c r="G102" s="181"/>
      <c r="H102" s="181"/>
      <c r="I102" s="181"/>
      <c r="J102" s="182">
        <f>J168</f>
        <v>0</v>
      </c>
      <c r="K102" s="179"/>
      <c r="L102" s="18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78"/>
      <c r="C103" s="179"/>
      <c r="D103" s="180" t="s">
        <v>117</v>
      </c>
      <c r="E103" s="181"/>
      <c r="F103" s="181"/>
      <c r="G103" s="181"/>
      <c r="H103" s="181"/>
      <c r="I103" s="181"/>
      <c r="J103" s="182">
        <f>J177</f>
        <v>0</v>
      </c>
      <c r="K103" s="179"/>
      <c r="L103" s="18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4"/>
      <c r="C104" s="185"/>
      <c r="D104" s="186" t="s">
        <v>145</v>
      </c>
      <c r="E104" s="187"/>
      <c r="F104" s="187"/>
      <c r="G104" s="187"/>
      <c r="H104" s="187"/>
      <c r="I104" s="187"/>
      <c r="J104" s="188">
        <f>J178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119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6.25" customHeight="1">
      <c r="A114" s="37"/>
      <c r="B114" s="38"/>
      <c r="C114" s="39"/>
      <c r="D114" s="39"/>
      <c r="E114" s="173" t="str">
        <f>E7</f>
        <v>Modernizace stravovacího provozu, MN Dvůr Králové nad Labem - Neuznatelné náklady</v>
      </c>
      <c r="F114" s="31"/>
      <c r="G114" s="31"/>
      <c r="H114" s="31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110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E9</f>
        <v>ZTI-K - ZTI-Kanalizace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F12</f>
        <v xml:space="preserve"> </v>
      </c>
      <c r="G118" s="39"/>
      <c r="H118" s="39"/>
      <c r="I118" s="31" t="s">
        <v>22</v>
      </c>
      <c r="J118" s="78" t="str">
        <f>IF(J12="","",J12)</f>
        <v>12. 2. 2024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24</v>
      </c>
      <c r="D120" s="39"/>
      <c r="E120" s="39"/>
      <c r="F120" s="26" t="str">
        <f>E15</f>
        <v xml:space="preserve"> </v>
      </c>
      <c r="G120" s="39"/>
      <c r="H120" s="39"/>
      <c r="I120" s="31" t="s">
        <v>29</v>
      </c>
      <c r="J120" s="35" t="str">
        <f>E21</f>
        <v>MP technik s.r.o.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27</v>
      </c>
      <c r="D121" s="39"/>
      <c r="E121" s="39"/>
      <c r="F121" s="26" t="str">
        <f>IF(E18="","",E18)</f>
        <v>Vyplň údaj</v>
      </c>
      <c r="G121" s="39"/>
      <c r="H121" s="39"/>
      <c r="I121" s="31" t="s">
        <v>32</v>
      </c>
      <c r="J121" s="35" t="str">
        <f>E24</f>
        <v>MP technik s.r.o.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90"/>
      <c r="B123" s="191"/>
      <c r="C123" s="192" t="s">
        <v>120</v>
      </c>
      <c r="D123" s="193" t="s">
        <v>59</v>
      </c>
      <c r="E123" s="193" t="s">
        <v>55</v>
      </c>
      <c r="F123" s="193" t="s">
        <v>56</v>
      </c>
      <c r="G123" s="193" t="s">
        <v>121</v>
      </c>
      <c r="H123" s="193" t="s">
        <v>122</v>
      </c>
      <c r="I123" s="193" t="s">
        <v>123</v>
      </c>
      <c r="J123" s="194" t="s">
        <v>114</v>
      </c>
      <c r="K123" s="195" t="s">
        <v>124</v>
      </c>
      <c r="L123" s="196"/>
      <c r="M123" s="99" t="s">
        <v>1</v>
      </c>
      <c r="N123" s="100" t="s">
        <v>38</v>
      </c>
      <c r="O123" s="100" t="s">
        <v>125</v>
      </c>
      <c r="P123" s="100" t="s">
        <v>126</v>
      </c>
      <c r="Q123" s="100" t="s">
        <v>127</v>
      </c>
      <c r="R123" s="100" t="s">
        <v>128</v>
      </c>
      <c r="S123" s="100" t="s">
        <v>129</v>
      </c>
      <c r="T123" s="101" t="s">
        <v>130</v>
      </c>
      <c r="U123" s="190"/>
      <c r="V123" s="190"/>
      <c r="W123" s="190"/>
      <c r="X123" s="190"/>
      <c r="Y123" s="190"/>
      <c r="Z123" s="190"/>
      <c r="AA123" s="190"/>
      <c r="AB123" s="190"/>
      <c r="AC123" s="190"/>
      <c r="AD123" s="190"/>
      <c r="AE123" s="190"/>
    </row>
    <row r="124" s="2" customFormat="1" ht="22.8" customHeight="1">
      <c r="A124" s="37"/>
      <c r="B124" s="38"/>
      <c r="C124" s="106" t="s">
        <v>131</v>
      </c>
      <c r="D124" s="39"/>
      <c r="E124" s="39"/>
      <c r="F124" s="39"/>
      <c r="G124" s="39"/>
      <c r="H124" s="39"/>
      <c r="I124" s="39"/>
      <c r="J124" s="197">
        <f>BK124</f>
        <v>0</v>
      </c>
      <c r="K124" s="39"/>
      <c r="L124" s="43"/>
      <c r="M124" s="102"/>
      <c r="N124" s="198"/>
      <c r="O124" s="103"/>
      <c r="P124" s="199">
        <f>P125+P135+P149+P155+P162+P168+P177</f>
        <v>0</v>
      </c>
      <c r="Q124" s="103"/>
      <c r="R124" s="199">
        <f>R125+R135+R149+R155+R162+R168+R177</f>
        <v>0</v>
      </c>
      <c r="S124" s="103"/>
      <c r="T124" s="200">
        <f>T125+T135+T149+T155+T162+T168+T177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73</v>
      </c>
      <c r="AU124" s="16" t="s">
        <v>116</v>
      </c>
      <c r="BK124" s="201">
        <f>BK125+BK135+BK149+BK155+BK162+BK168+BK177</f>
        <v>0</v>
      </c>
    </row>
    <row r="125" s="12" customFormat="1" ht="25.92" customHeight="1">
      <c r="A125" s="12"/>
      <c r="B125" s="202"/>
      <c r="C125" s="203"/>
      <c r="D125" s="204" t="s">
        <v>73</v>
      </c>
      <c r="E125" s="205" t="s">
        <v>146</v>
      </c>
      <c r="F125" s="205" t="s">
        <v>212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SUM(P126:P134)</f>
        <v>0</v>
      </c>
      <c r="Q125" s="210"/>
      <c r="R125" s="211">
        <f>SUM(R126:R134)</f>
        <v>0</v>
      </c>
      <c r="S125" s="210"/>
      <c r="T125" s="212">
        <f>SUM(T126:T134)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82</v>
      </c>
      <c r="AT125" s="214" t="s">
        <v>73</v>
      </c>
      <c r="AU125" s="214" t="s">
        <v>74</v>
      </c>
      <c r="AY125" s="213" t="s">
        <v>133</v>
      </c>
      <c r="BK125" s="215">
        <f>SUM(BK126:BK134)</f>
        <v>0</v>
      </c>
    </row>
    <row r="126" s="2" customFormat="1" ht="21.75" customHeight="1">
      <c r="A126" s="37"/>
      <c r="B126" s="38"/>
      <c r="C126" s="218" t="s">
        <v>74</v>
      </c>
      <c r="D126" s="218" t="s">
        <v>135</v>
      </c>
      <c r="E126" s="219" t="s">
        <v>213</v>
      </c>
      <c r="F126" s="220" t="s">
        <v>214</v>
      </c>
      <c r="G126" s="221" t="s">
        <v>150</v>
      </c>
      <c r="H126" s="222">
        <v>2</v>
      </c>
      <c r="I126" s="223"/>
      <c r="J126" s="224">
        <f>ROUND(I126*H126,2)</f>
        <v>0</v>
      </c>
      <c r="K126" s="225"/>
      <c r="L126" s="43"/>
      <c r="M126" s="233" t="s">
        <v>1</v>
      </c>
      <c r="N126" s="234" t="s">
        <v>39</v>
      </c>
      <c r="O126" s="90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1" t="s">
        <v>139</v>
      </c>
      <c r="AT126" s="231" t="s">
        <v>135</v>
      </c>
      <c r="AU126" s="231" t="s">
        <v>82</v>
      </c>
      <c r="AY126" s="16" t="s">
        <v>133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6" t="s">
        <v>82</v>
      </c>
      <c r="BK126" s="232">
        <f>ROUND(I126*H126,2)</f>
        <v>0</v>
      </c>
      <c r="BL126" s="16" t="s">
        <v>139</v>
      </c>
      <c r="BM126" s="231" t="s">
        <v>84</v>
      </c>
    </row>
    <row r="127" s="2" customFormat="1" ht="21.75" customHeight="1">
      <c r="A127" s="37"/>
      <c r="B127" s="38"/>
      <c r="C127" s="218" t="s">
        <v>74</v>
      </c>
      <c r="D127" s="218" t="s">
        <v>135</v>
      </c>
      <c r="E127" s="219" t="s">
        <v>215</v>
      </c>
      <c r="F127" s="220" t="s">
        <v>216</v>
      </c>
      <c r="G127" s="221" t="s">
        <v>150</v>
      </c>
      <c r="H127" s="222">
        <v>10</v>
      </c>
      <c r="I127" s="223"/>
      <c r="J127" s="224">
        <f>ROUND(I127*H127,2)</f>
        <v>0</v>
      </c>
      <c r="K127" s="225"/>
      <c r="L127" s="43"/>
      <c r="M127" s="233" t="s">
        <v>1</v>
      </c>
      <c r="N127" s="234" t="s">
        <v>39</v>
      </c>
      <c r="O127" s="90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1" t="s">
        <v>139</v>
      </c>
      <c r="AT127" s="231" t="s">
        <v>135</v>
      </c>
      <c r="AU127" s="231" t="s">
        <v>82</v>
      </c>
      <c r="AY127" s="16" t="s">
        <v>133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6" t="s">
        <v>82</v>
      </c>
      <c r="BK127" s="232">
        <f>ROUND(I127*H127,2)</f>
        <v>0</v>
      </c>
      <c r="BL127" s="16" t="s">
        <v>139</v>
      </c>
      <c r="BM127" s="231" t="s">
        <v>139</v>
      </c>
    </row>
    <row r="128" s="2" customFormat="1" ht="24.15" customHeight="1">
      <c r="A128" s="37"/>
      <c r="B128" s="38"/>
      <c r="C128" s="218" t="s">
        <v>74</v>
      </c>
      <c r="D128" s="218" t="s">
        <v>135</v>
      </c>
      <c r="E128" s="219" t="s">
        <v>217</v>
      </c>
      <c r="F128" s="220" t="s">
        <v>218</v>
      </c>
      <c r="G128" s="221" t="s">
        <v>150</v>
      </c>
      <c r="H128" s="222">
        <v>4</v>
      </c>
      <c r="I128" s="223"/>
      <c r="J128" s="224">
        <f>ROUND(I128*H128,2)</f>
        <v>0</v>
      </c>
      <c r="K128" s="225"/>
      <c r="L128" s="43"/>
      <c r="M128" s="233" t="s">
        <v>1</v>
      </c>
      <c r="N128" s="234" t="s">
        <v>39</v>
      </c>
      <c r="O128" s="90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1" t="s">
        <v>139</v>
      </c>
      <c r="AT128" s="231" t="s">
        <v>135</v>
      </c>
      <c r="AU128" s="231" t="s">
        <v>82</v>
      </c>
      <c r="AY128" s="16" t="s">
        <v>133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6" t="s">
        <v>82</v>
      </c>
      <c r="BK128" s="232">
        <f>ROUND(I128*H128,2)</f>
        <v>0</v>
      </c>
      <c r="BL128" s="16" t="s">
        <v>139</v>
      </c>
      <c r="BM128" s="231" t="s">
        <v>155</v>
      </c>
    </row>
    <row r="129" s="2" customFormat="1" ht="24.15" customHeight="1">
      <c r="A129" s="37"/>
      <c r="B129" s="38"/>
      <c r="C129" s="218" t="s">
        <v>74</v>
      </c>
      <c r="D129" s="218" t="s">
        <v>135</v>
      </c>
      <c r="E129" s="219" t="s">
        <v>219</v>
      </c>
      <c r="F129" s="220" t="s">
        <v>220</v>
      </c>
      <c r="G129" s="221" t="s">
        <v>150</v>
      </c>
      <c r="H129" s="222">
        <v>34</v>
      </c>
      <c r="I129" s="223"/>
      <c r="J129" s="224">
        <f>ROUND(I129*H129,2)</f>
        <v>0</v>
      </c>
      <c r="K129" s="225"/>
      <c r="L129" s="43"/>
      <c r="M129" s="233" t="s">
        <v>1</v>
      </c>
      <c r="N129" s="234" t="s">
        <v>39</v>
      </c>
      <c r="O129" s="90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1" t="s">
        <v>139</v>
      </c>
      <c r="AT129" s="231" t="s">
        <v>135</v>
      </c>
      <c r="AU129" s="231" t="s">
        <v>82</v>
      </c>
      <c r="AY129" s="16" t="s">
        <v>133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6" t="s">
        <v>82</v>
      </c>
      <c r="BK129" s="232">
        <f>ROUND(I129*H129,2)</f>
        <v>0</v>
      </c>
      <c r="BL129" s="16" t="s">
        <v>139</v>
      </c>
      <c r="BM129" s="231" t="s">
        <v>158</v>
      </c>
    </row>
    <row r="130" s="2" customFormat="1" ht="21.75" customHeight="1">
      <c r="A130" s="37"/>
      <c r="B130" s="38"/>
      <c r="C130" s="218" t="s">
        <v>74</v>
      </c>
      <c r="D130" s="218" t="s">
        <v>135</v>
      </c>
      <c r="E130" s="219" t="s">
        <v>221</v>
      </c>
      <c r="F130" s="220" t="s">
        <v>222</v>
      </c>
      <c r="G130" s="221" t="s">
        <v>150</v>
      </c>
      <c r="H130" s="222">
        <v>100</v>
      </c>
      <c r="I130" s="223"/>
      <c r="J130" s="224">
        <f>ROUND(I130*H130,2)</f>
        <v>0</v>
      </c>
      <c r="K130" s="225"/>
      <c r="L130" s="43"/>
      <c r="M130" s="233" t="s">
        <v>1</v>
      </c>
      <c r="N130" s="234" t="s">
        <v>39</v>
      </c>
      <c r="O130" s="90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1" t="s">
        <v>139</v>
      </c>
      <c r="AT130" s="231" t="s">
        <v>135</v>
      </c>
      <c r="AU130" s="231" t="s">
        <v>82</v>
      </c>
      <c r="AY130" s="16" t="s">
        <v>133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6" t="s">
        <v>82</v>
      </c>
      <c r="BK130" s="232">
        <f>ROUND(I130*H130,2)</f>
        <v>0</v>
      </c>
      <c r="BL130" s="16" t="s">
        <v>139</v>
      </c>
      <c r="BM130" s="231" t="s">
        <v>161</v>
      </c>
    </row>
    <row r="131" s="2" customFormat="1" ht="16.5" customHeight="1">
      <c r="A131" s="37"/>
      <c r="B131" s="38"/>
      <c r="C131" s="218" t="s">
        <v>74</v>
      </c>
      <c r="D131" s="218" t="s">
        <v>135</v>
      </c>
      <c r="E131" s="219" t="s">
        <v>223</v>
      </c>
      <c r="F131" s="220" t="s">
        <v>224</v>
      </c>
      <c r="G131" s="221" t="s">
        <v>150</v>
      </c>
      <c r="H131" s="222">
        <v>3</v>
      </c>
      <c r="I131" s="223"/>
      <c r="J131" s="224">
        <f>ROUND(I131*H131,2)</f>
        <v>0</v>
      </c>
      <c r="K131" s="225"/>
      <c r="L131" s="43"/>
      <c r="M131" s="233" t="s">
        <v>1</v>
      </c>
      <c r="N131" s="234" t="s">
        <v>39</v>
      </c>
      <c r="O131" s="90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1" t="s">
        <v>139</v>
      </c>
      <c r="AT131" s="231" t="s">
        <v>135</v>
      </c>
      <c r="AU131" s="231" t="s">
        <v>82</v>
      </c>
      <c r="AY131" s="16" t="s">
        <v>133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6" t="s">
        <v>82</v>
      </c>
      <c r="BK131" s="232">
        <f>ROUND(I131*H131,2)</f>
        <v>0</v>
      </c>
      <c r="BL131" s="16" t="s">
        <v>139</v>
      </c>
      <c r="BM131" s="231" t="s">
        <v>8</v>
      </c>
    </row>
    <row r="132" s="2" customFormat="1" ht="21.75" customHeight="1">
      <c r="A132" s="37"/>
      <c r="B132" s="38"/>
      <c r="C132" s="218" t="s">
        <v>74</v>
      </c>
      <c r="D132" s="218" t="s">
        <v>135</v>
      </c>
      <c r="E132" s="219" t="s">
        <v>225</v>
      </c>
      <c r="F132" s="220" t="s">
        <v>226</v>
      </c>
      <c r="G132" s="221" t="s">
        <v>150</v>
      </c>
      <c r="H132" s="222">
        <v>40</v>
      </c>
      <c r="I132" s="223"/>
      <c r="J132" s="224">
        <f>ROUND(I132*H132,2)</f>
        <v>0</v>
      </c>
      <c r="K132" s="225"/>
      <c r="L132" s="43"/>
      <c r="M132" s="233" t="s">
        <v>1</v>
      </c>
      <c r="N132" s="234" t="s">
        <v>39</v>
      </c>
      <c r="O132" s="90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1" t="s">
        <v>139</v>
      </c>
      <c r="AT132" s="231" t="s">
        <v>135</v>
      </c>
      <c r="AU132" s="231" t="s">
        <v>82</v>
      </c>
      <c r="AY132" s="16" t="s">
        <v>133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6" t="s">
        <v>82</v>
      </c>
      <c r="BK132" s="232">
        <f>ROUND(I132*H132,2)</f>
        <v>0</v>
      </c>
      <c r="BL132" s="16" t="s">
        <v>139</v>
      </c>
      <c r="BM132" s="231" t="s">
        <v>169</v>
      </c>
    </row>
    <row r="133" s="2" customFormat="1" ht="33" customHeight="1">
      <c r="A133" s="37"/>
      <c r="B133" s="38"/>
      <c r="C133" s="218" t="s">
        <v>74</v>
      </c>
      <c r="D133" s="218" t="s">
        <v>135</v>
      </c>
      <c r="E133" s="219" t="s">
        <v>227</v>
      </c>
      <c r="F133" s="220" t="s">
        <v>228</v>
      </c>
      <c r="G133" s="221" t="s">
        <v>229</v>
      </c>
      <c r="H133" s="222">
        <v>35</v>
      </c>
      <c r="I133" s="223"/>
      <c r="J133" s="224">
        <f>ROUND(I133*H133,2)</f>
        <v>0</v>
      </c>
      <c r="K133" s="225"/>
      <c r="L133" s="43"/>
      <c r="M133" s="233" t="s">
        <v>1</v>
      </c>
      <c r="N133" s="234" t="s">
        <v>39</v>
      </c>
      <c r="O133" s="90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1" t="s">
        <v>139</v>
      </c>
      <c r="AT133" s="231" t="s">
        <v>135</v>
      </c>
      <c r="AU133" s="231" t="s">
        <v>82</v>
      </c>
      <c r="AY133" s="16" t="s">
        <v>133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6" t="s">
        <v>82</v>
      </c>
      <c r="BK133" s="232">
        <f>ROUND(I133*H133,2)</f>
        <v>0</v>
      </c>
      <c r="BL133" s="16" t="s">
        <v>139</v>
      </c>
      <c r="BM133" s="231" t="s">
        <v>172</v>
      </c>
    </row>
    <row r="134" s="2" customFormat="1" ht="16.5" customHeight="1">
      <c r="A134" s="37"/>
      <c r="B134" s="38"/>
      <c r="C134" s="218" t="s">
        <v>74</v>
      </c>
      <c r="D134" s="218" t="s">
        <v>135</v>
      </c>
      <c r="E134" s="219" t="s">
        <v>230</v>
      </c>
      <c r="F134" s="220" t="s">
        <v>231</v>
      </c>
      <c r="G134" s="221" t="s">
        <v>229</v>
      </c>
      <c r="H134" s="222">
        <v>16</v>
      </c>
      <c r="I134" s="223"/>
      <c r="J134" s="224">
        <f>ROUND(I134*H134,2)</f>
        <v>0</v>
      </c>
      <c r="K134" s="225"/>
      <c r="L134" s="43"/>
      <c r="M134" s="233" t="s">
        <v>1</v>
      </c>
      <c r="N134" s="234" t="s">
        <v>39</v>
      </c>
      <c r="O134" s="90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1" t="s">
        <v>139</v>
      </c>
      <c r="AT134" s="231" t="s">
        <v>135</v>
      </c>
      <c r="AU134" s="231" t="s">
        <v>82</v>
      </c>
      <c r="AY134" s="16" t="s">
        <v>133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6" t="s">
        <v>82</v>
      </c>
      <c r="BK134" s="232">
        <f>ROUND(I134*H134,2)</f>
        <v>0</v>
      </c>
      <c r="BL134" s="16" t="s">
        <v>139</v>
      </c>
      <c r="BM134" s="231" t="s">
        <v>177</v>
      </c>
    </row>
    <row r="135" s="12" customFormat="1" ht="25.92" customHeight="1">
      <c r="A135" s="12"/>
      <c r="B135" s="202"/>
      <c r="C135" s="203"/>
      <c r="D135" s="204" t="s">
        <v>73</v>
      </c>
      <c r="E135" s="205" t="s">
        <v>162</v>
      </c>
      <c r="F135" s="205" t="s">
        <v>232</v>
      </c>
      <c r="G135" s="203"/>
      <c r="H135" s="203"/>
      <c r="I135" s="206"/>
      <c r="J135" s="207">
        <f>BK135</f>
        <v>0</v>
      </c>
      <c r="K135" s="203"/>
      <c r="L135" s="208"/>
      <c r="M135" s="209"/>
      <c r="N135" s="210"/>
      <c r="O135" s="210"/>
      <c r="P135" s="211">
        <f>SUM(P136:P148)</f>
        <v>0</v>
      </c>
      <c r="Q135" s="210"/>
      <c r="R135" s="211">
        <f>SUM(R136:R148)</f>
        <v>0</v>
      </c>
      <c r="S135" s="210"/>
      <c r="T135" s="212">
        <f>SUM(T136:T148)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3" t="s">
        <v>82</v>
      </c>
      <c r="AT135" s="214" t="s">
        <v>73</v>
      </c>
      <c r="AU135" s="214" t="s">
        <v>74</v>
      </c>
      <c r="AY135" s="213" t="s">
        <v>133</v>
      </c>
      <c r="BK135" s="215">
        <f>SUM(BK136:BK148)</f>
        <v>0</v>
      </c>
    </row>
    <row r="136" s="2" customFormat="1" ht="16.5" customHeight="1">
      <c r="A136" s="37"/>
      <c r="B136" s="38"/>
      <c r="C136" s="218" t="s">
        <v>74</v>
      </c>
      <c r="D136" s="218" t="s">
        <v>135</v>
      </c>
      <c r="E136" s="219" t="s">
        <v>233</v>
      </c>
      <c r="F136" s="220" t="s">
        <v>234</v>
      </c>
      <c r="G136" s="221" t="s">
        <v>166</v>
      </c>
      <c r="H136" s="222">
        <v>2</v>
      </c>
      <c r="I136" s="223"/>
      <c r="J136" s="224">
        <f>ROUND(I136*H136,2)</f>
        <v>0</v>
      </c>
      <c r="K136" s="225"/>
      <c r="L136" s="43"/>
      <c r="M136" s="233" t="s">
        <v>1</v>
      </c>
      <c r="N136" s="234" t="s">
        <v>39</v>
      </c>
      <c r="O136" s="90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1" t="s">
        <v>139</v>
      </c>
      <c r="AT136" s="231" t="s">
        <v>135</v>
      </c>
      <c r="AU136" s="231" t="s">
        <v>82</v>
      </c>
      <c r="AY136" s="16" t="s">
        <v>133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6" t="s">
        <v>82</v>
      </c>
      <c r="BK136" s="232">
        <f>ROUND(I136*H136,2)</f>
        <v>0</v>
      </c>
      <c r="BL136" s="16" t="s">
        <v>139</v>
      </c>
      <c r="BM136" s="231" t="s">
        <v>180</v>
      </c>
    </row>
    <row r="137" s="2" customFormat="1" ht="16.5" customHeight="1">
      <c r="A137" s="37"/>
      <c r="B137" s="38"/>
      <c r="C137" s="218" t="s">
        <v>74</v>
      </c>
      <c r="D137" s="218" t="s">
        <v>135</v>
      </c>
      <c r="E137" s="219" t="s">
        <v>235</v>
      </c>
      <c r="F137" s="220" t="s">
        <v>236</v>
      </c>
      <c r="G137" s="221" t="s">
        <v>166</v>
      </c>
      <c r="H137" s="222">
        <v>7</v>
      </c>
      <c r="I137" s="223"/>
      <c r="J137" s="224">
        <f>ROUND(I137*H137,2)</f>
        <v>0</v>
      </c>
      <c r="K137" s="225"/>
      <c r="L137" s="43"/>
      <c r="M137" s="233" t="s">
        <v>1</v>
      </c>
      <c r="N137" s="234" t="s">
        <v>39</v>
      </c>
      <c r="O137" s="90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1" t="s">
        <v>139</v>
      </c>
      <c r="AT137" s="231" t="s">
        <v>135</v>
      </c>
      <c r="AU137" s="231" t="s">
        <v>82</v>
      </c>
      <c r="AY137" s="16" t="s">
        <v>133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6" t="s">
        <v>82</v>
      </c>
      <c r="BK137" s="232">
        <f>ROUND(I137*H137,2)</f>
        <v>0</v>
      </c>
      <c r="BL137" s="16" t="s">
        <v>139</v>
      </c>
      <c r="BM137" s="231" t="s">
        <v>184</v>
      </c>
    </row>
    <row r="138" s="2" customFormat="1" ht="16.5" customHeight="1">
      <c r="A138" s="37"/>
      <c r="B138" s="38"/>
      <c r="C138" s="218" t="s">
        <v>74</v>
      </c>
      <c r="D138" s="218" t="s">
        <v>135</v>
      </c>
      <c r="E138" s="219" t="s">
        <v>237</v>
      </c>
      <c r="F138" s="220" t="s">
        <v>238</v>
      </c>
      <c r="G138" s="221" t="s">
        <v>166</v>
      </c>
      <c r="H138" s="222">
        <v>1</v>
      </c>
      <c r="I138" s="223"/>
      <c r="J138" s="224">
        <f>ROUND(I138*H138,2)</f>
        <v>0</v>
      </c>
      <c r="K138" s="225"/>
      <c r="L138" s="43"/>
      <c r="M138" s="233" t="s">
        <v>1</v>
      </c>
      <c r="N138" s="234" t="s">
        <v>39</v>
      </c>
      <c r="O138" s="90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1" t="s">
        <v>139</v>
      </c>
      <c r="AT138" s="231" t="s">
        <v>135</v>
      </c>
      <c r="AU138" s="231" t="s">
        <v>82</v>
      </c>
      <c r="AY138" s="16" t="s">
        <v>133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6" t="s">
        <v>82</v>
      </c>
      <c r="BK138" s="232">
        <f>ROUND(I138*H138,2)</f>
        <v>0</v>
      </c>
      <c r="BL138" s="16" t="s">
        <v>139</v>
      </c>
      <c r="BM138" s="231" t="s">
        <v>187</v>
      </c>
    </row>
    <row r="139" s="2" customFormat="1" ht="24.15" customHeight="1">
      <c r="A139" s="37"/>
      <c r="B139" s="38"/>
      <c r="C139" s="218" t="s">
        <v>74</v>
      </c>
      <c r="D139" s="218" t="s">
        <v>135</v>
      </c>
      <c r="E139" s="219" t="s">
        <v>239</v>
      </c>
      <c r="F139" s="220" t="s">
        <v>240</v>
      </c>
      <c r="G139" s="221" t="s">
        <v>166</v>
      </c>
      <c r="H139" s="222">
        <v>6</v>
      </c>
      <c r="I139" s="223"/>
      <c r="J139" s="224">
        <f>ROUND(I139*H139,2)</f>
        <v>0</v>
      </c>
      <c r="K139" s="225"/>
      <c r="L139" s="43"/>
      <c r="M139" s="233" t="s">
        <v>1</v>
      </c>
      <c r="N139" s="234" t="s">
        <v>39</v>
      </c>
      <c r="O139" s="90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1" t="s">
        <v>139</v>
      </c>
      <c r="AT139" s="231" t="s">
        <v>135</v>
      </c>
      <c r="AU139" s="231" t="s">
        <v>82</v>
      </c>
      <c r="AY139" s="16" t="s">
        <v>133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6" t="s">
        <v>82</v>
      </c>
      <c r="BK139" s="232">
        <f>ROUND(I139*H139,2)</f>
        <v>0</v>
      </c>
      <c r="BL139" s="16" t="s">
        <v>139</v>
      </c>
      <c r="BM139" s="231" t="s">
        <v>190</v>
      </c>
    </row>
    <row r="140" s="2" customFormat="1" ht="24.15" customHeight="1">
      <c r="A140" s="37"/>
      <c r="B140" s="38"/>
      <c r="C140" s="218" t="s">
        <v>74</v>
      </c>
      <c r="D140" s="218" t="s">
        <v>135</v>
      </c>
      <c r="E140" s="219" t="s">
        <v>241</v>
      </c>
      <c r="F140" s="220" t="s">
        <v>242</v>
      </c>
      <c r="G140" s="221" t="s">
        <v>166</v>
      </c>
      <c r="H140" s="222">
        <v>1</v>
      </c>
      <c r="I140" s="223"/>
      <c r="J140" s="224">
        <f>ROUND(I140*H140,2)</f>
        <v>0</v>
      </c>
      <c r="K140" s="225"/>
      <c r="L140" s="43"/>
      <c r="M140" s="233" t="s">
        <v>1</v>
      </c>
      <c r="N140" s="234" t="s">
        <v>39</v>
      </c>
      <c r="O140" s="90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1" t="s">
        <v>139</v>
      </c>
      <c r="AT140" s="231" t="s">
        <v>135</v>
      </c>
      <c r="AU140" s="231" t="s">
        <v>82</v>
      </c>
      <c r="AY140" s="16" t="s">
        <v>133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6" t="s">
        <v>82</v>
      </c>
      <c r="BK140" s="232">
        <f>ROUND(I140*H140,2)</f>
        <v>0</v>
      </c>
      <c r="BL140" s="16" t="s">
        <v>139</v>
      </c>
      <c r="BM140" s="231" t="s">
        <v>193</v>
      </c>
    </row>
    <row r="141" s="2" customFormat="1" ht="16.5" customHeight="1">
      <c r="A141" s="37"/>
      <c r="B141" s="38"/>
      <c r="C141" s="218" t="s">
        <v>74</v>
      </c>
      <c r="D141" s="218" t="s">
        <v>135</v>
      </c>
      <c r="E141" s="219" t="s">
        <v>243</v>
      </c>
      <c r="F141" s="220" t="s">
        <v>244</v>
      </c>
      <c r="G141" s="221" t="s">
        <v>166</v>
      </c>
      <c r="H141" s="222">
        <v>1</v>
      </c>
      <c r="I141" s="223"/>
      <c r="J141" s="224">
        <f>ROUND(I141*H141,2)</f>
        <v>0</v>
      </c>
      <c r="K141" s="225"/>
      <c r="L141" s="43"/>
      <c r="M141" s="233" t="s">
        <v>1</v>
      </c>
      <c r="N141" s="234" t="s">
        <v>39</v>
      </c>
      <c r="O141" s="90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1" t="s">
        <v>139</v>
      </c>
      <c r="AT141" s="231" t="s">
        <v>135</v>
      </c>
      <c r="AU141" s="231" t="s">
        <v>82</v>
      </c>
      <c r="AY141" s="16" t="s">
        <v>133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6" t="s">
        <v>82</v>
      </c>
      <c r="BK141" s="232">
        <f>ROUND(I141*H141,2)</f>
        <v>0</v>
      </c>
      <c r="BL141" s="16" t="s">
        <v>139</v>
      </c>
      <c r="BM141" s="231" t="s">
        <v>196</v>
      </c>
    </row>
    <row r="142" s="2" customFormat="1" ht="16.5" customHeight="1">
      <c r="A142" s="37"/>
      <c r="B142" s="38"/>
      <c r="C142" s="218" t="s">
        <v>74</v>
      </c>
      <c r="D142" s="218" t="s">
        <v>135</v>
      </c>
      <c r="E142" s="219" t="s">
        <v>245</v>
      </c>
      <c r="F142" s="220" t="s">
        <v>246</v>
      </c>
      <c r="G142" s="221" t="s">
        <v>166</v>
      </c>
      <c r="H142" s="222">
        <v>1</v>
      </c>
      <c r="I142" s="223"/>
      <c r="J142" s="224">
        <f>ROUND(I142*H142,2)</f>
        <v>0</v>
      </c>
      <c r="K142" s="225"/>
      <c r="L142" s="43"/>
      <c r="M142" s="233" t="s">
        <v>1</v>
      </c>
      <c r="N142" s="234" t="s">
        <v>39</v>
      </c>
      <c r="O142" s="90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1" t="s">
        <v>139</v>
      </c>
      <c r="AT142" s="231" t="s">
        <v>135</v>
      </c>
      <c r="AU142" s="231" t="s">
        <v>82</v>
      </c>
      <c r="AY142" s="16" t="s">
        <v>133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6" t="s">
        <v>82</v>
      </c>
      <c r="BK142" s="232">
        <f>ROUND(I142*H142,2)</f>
        <v>0</v>
      </c>
      <c r="BL142" s="16" t="s">
        <v>139</v>
      </c>
      <c r="BM142" s="231" t="s">
        <v>199</v>
      </c>
    </row>
    <row r="143" s="2" customFormat="1" ht="16.5" customHeight="1">
      <c r="A143" s="37"/>
      <c r="B143" s="38"/>
      <c r="C143" s="218" t="s">
        <v>74</v>
      </c>
      <c r="D143" s="218" t="s">
        <v>135</v>
      </c>
      <c r="E143" s="219" t="s">
        <v>247</v>
      </c>
      <c r="F143" s="220" t="s">
        <v>248</v>
      </c>
      <c r="G143" s="221" t="s">
        <v>166</v>
      </c>
      <c r="H143" s="222">
        <v>1</v>
      </c>
      <c r="I143" s="223"/>
      <c r="J143" s="224">
        <f>ROUND(I143*H143,2)</f>
        <v>0</v>
      </c>
      <c r="K143" s="225"/>
      <c r="L143" s="43"/>
      <c r="M143" s="233" t="s">
        <v>1</v>
      </c>
      <c r="N143" s="234" t="s">
        <v>39</v>
      </c>
      <c r="O143" s="90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1" t="s">
        <v>139</v>
      </c>
      <c r="AT143" s="231" t="s">
        <v>135</v>
      </c>
      <c r="AU143" s="231" t="s">
        <v>82</v>
      </c>
      <c r="AY143" s="16" t="s">
        <v>133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6" t="s">
        <v>82</v>
      </c>
      <c r="BK143" s="232">
        <f>ROUND(I143*H143,2)</f>
        <v>0</v>
      </c>
      <c r="BL143" s="16" t="s">
        <v>139</v>
      </c>
      <c r="BM143" s="231" t="s">
        <v>249</v>
      </c>
    </row>
    <row r="144" s="2" customFormat="1" ht="16.5" customHeight="1">
      <c r="A144" s="37"/>
      <c r="B144" s="38"/>
      <c r="C144" s="218" t="s">
        <v>74</v>
      </c>
      <c r="D144" s="218" t="s">
        <v>135</v>
      </c>
      <c r="E144" s="219" t="s">
        <v>250</v>
      </c>
      <c r="F144" s="220" t="s">
        <v>251</v>
      </c>
      <c r="G144" s="221" t="s">
        <v>166</v>
      </c>
      <c r="H144" s="222">
        <v>1</v>
      </c>
      <c r="I144" s="223"/>
      <c r="J144" s="224">
        <f>ROUND(I144*H144,2)</f>
        <v>0</v>
      </c>
      <c r="K144" s="225"/>
      <c r="L144" s="43"/>
      <c r="M144" s="233" t="s">
        <v>1</v>
      </c>
      <c r="N144" s="234" t="s">
        <v>39</v>
      </c>
      <c r="O144" s="90"/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1" t="s">
        <v>139</v>
      </c>
      <c r="AT144" s="231" t="s">
        <v>135</v>
      </c>
      <c r="AU144" s="231" t="s">
        <v>82</v>
      </c>
      <c r="AY144" s="16" t="s">
        <v>133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6" t="s">
        <v>82</v>
      </c>
      <c r="BK144" s="232">
        <f>ROUND(I144*H144,2)</f>
        <v>0</v>
      </c>
      <c r="BL144" s="16" t="s">
        <v>139</v>
      </c>
      <c r="BM144" s="231" t="s">
        <v>252</v>
      </c>
    </row>
    <row r="145" s="2" customFormat="1" ht="24.15" customHeight="1">
      <c r="A145" s="37"/>
      <c r="B145" s="38"/>
      <c r="C145" s="218" t="s">
        <v>74</v>
      </c>
      <c r="D145" s="218" t="s">
        <v>135</v>
      </c>
      <c r="E145" s="219" t="s">
        <v>253</v>
      </c>
      <c r="F145" s="220" t="s">
        <v>254</v>
      </c>
      <c r="G145" s="221" t="s">
        <v>166</v>
      </c>
      <c r="H145" s="222">
        <v>2</v>
      </c>
      <c r="I145" s="223"/>
      <c r="J145" s="224">
        <f>ROUND(I145*H145,2)</f>
        <v>0</v>
      </c>
      <c r="K145" s="225"/>
      <c r="L145" s="43"/>
      <c r="M145" s="233" t="s">
        <v>1</v>
      </c>
      <c r="N145" s="234" t="s">
        <v>39</v>
      </c>
      <c r="O145" s="90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1" t="s">
        <v>139</v>
      </c>
      <c r="AT145" s="231" t="s">
        <v>135</v>
      </c>
      <c r="AU145" s="231" t="s">
        <v>82</v>
      </c>
      <c r="AY145" s="16" t="s">
        <v>133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6" t="s">
        <v>82</v>
      </c>
      <c r="BK145" s="232">
        <f>ROUND(I145*H145,2)</f>
        <v>0</v>
      </c>
      <c r="BL145" s="16" t="s">
        <v>139</v>
      </c>
      <c r="BM145" s="231" t="s">
        <v>255</v>
      </c>
    </row>
    <row r="146" s="2" customFormat="1" ht="16.5" customHeight="1">
      <c r="A146" s="37"/>
      <c r="B146" s="38"/>
      <c r="C146" s="218" t="s">
        <v>74</v>
      </c>
      <c r="D146" s="218" t="s">
        <v>135</v>
      </c>
      <c r="E146" s="219" t="s">
        <v>256</v>
      </c>
      <c r="F146" s="220" t="s">
        <v>257</v>
      </c>
      <c r="G146" s="221" t="s">
        <v>166</v>
      </c>
      <c r="H146" s="222">
        <v>2</v>
      </c>
      <c r="I146" s="223"/>
      <c r="J146" s="224">
        <f>ROUND(I146*H146,2)</f>
        <v>0</v>
      </c>
      <c r="K146" s="225"/>
      <c r="L146" s="43"/>
      <c r="M146" s="233" t="s">
        <v>1</v>
      </c>
      <c r="N146" s="234" t="s">
        <v>39</v>
      </c>
      <c r="O146" s="90"/>
      <c r="P146" s="235">
        <f>O146*H146</f>
        <v>0</v>
      </c>
      <c r="Q146" s="235">
        <v>0</v>
      </c>
      <c r="R146" s="235">
        <f>Q146*H146</f>
        <v>0</v>
      </c>
      <c r="S146" s="235">
        <v>0</v>
      </c>
      <c r="T146" s="236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1" t="s">
        <v>139</v>
      </c>
      <c r="AT146" s="231" t="s">
        <v>135</v>
      </c>
      <c r="AU146" s="231" t="s">
        <v>82</v>
      </c>
      <c r="AY146" s="16" t="s">
        <v>133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6" t="s">
        <v>82</v>
      </c>
      <c r="BK146" s="232">
        <f>ROUND(I146*H146,2)</f>
        <v>0</v>
      </c>
      <c r="BL146" s="16" t="s">
        <v>139</v>
      </c>
      <c r="BM146" s="231" t="s">
        <v>258</v>
      </c>
    </row>
    <row r="147" s="2" customFormat="1" ht="16.5" customHeight="1">
      <c r="A147" s="37"/>
      <c r="B147" s="38"/>
      <c r="C147" s="218" t="s">
        <v>74</v>
      </c>
      <c r="D147" s="218" t="s">
        <v>135</v>
      </c>
      <c r="E147" s="219" t="s">
        <v>259</v>
      </c>
      <c r="F147" s="220" t="s">
        <v>260</v>
      </c>
      <c r="G147" s="221" t="s">
        <v>166</v>
      </c>
      <c r="H147" s="222">
        <v>2</v>
      </c>
      <c r="I147" s="223"/>
      <c r="J147" s="224">
        <f>ROUND(I147*H147,2)</f>
        <v>0</v>
      </c>
      <c r="K147" s="225"/>
      <c r="L147" s="43"/>
      <c r="M147" s="233" t="s">
        <v>1</v>
      </c>
      <c r="N147" s="234" t="s">
        <v>39</v>
      </c>
      <c r="O147" s="90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1" t="s">
        <v>139</v>
      </c>
      <c r="AT147" s="231" t="s">
        <v>135</v>
      </c>
      <c r="AU147" s="231" t="s">
        <v>82</v>
      </c>
      <c r="AY147" s="16" t="s">
        <v>133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6" t="s">
        <v>82</v>
      </c>
      <c r="BK147" s="232">
        <f>ROUND(I147*H147,2)</f>
        <v>0</v>
      </c>
      <c r="BL147" s="16" t="s">
        <v>139</v>
      </c>
      <c r="BM147" s="231" t="s">
        <v>261</v>
      </c>
    </row>
    <row r="148" s="2" customFormat="1" ht="16.5" customHeight="1">
      <c r="A148" s="37"/>
      <c r="B148" s="38"/>
      <c r="C148" s="218" t="s">
        <v>74</v>
      </c>
      <c r="D148" s="218" t="s">
        <v>135</v>
      </c>
      <c r="E148" s="219" t="s">
        <v>262</v>
      </c>
      <c r="F148" s="220" t="s">
        <v>263</v>
      </c>
      <c r="G148" s="221" t="s">
        <v>166</v>
      </c>
      <c r="H148" s="222">
        <v>2</v>
      </c>
      <c r="I148" s="223"/>
      <c r="J148" s="224">
        <f>ROUND(I148*H148,2)</f>
        <v>0</v>
      </c>
      <c r="K148" s="225"/>
      <c r="L148" s="43"/>
      <c r="M148" s="233" t="s">
        <v>1</v>
      </c>
      <c r="N148" s="234" t="s">
        <v>39</v>
      </c>
      <c r="O148" s="90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1" t="s">
        <v>139</v>
      </c>
      <c r="AT148" s="231" t="s">
        <v>135</v>
      </c>
      <c r="AU148" s="231" t="s">
        <v>82</v>
      </c>
      <c r="AY148" s="16" t="s">
        <v>133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6" t="s">
        <v>82</v>
      </c>
      <c r="BK148" s="232">
        <f>ROUND(I148*H148,2)</f>
        <v>0</v>
      </c>
      <c r="BL148" s="16" t="s">
        <v>139</v>
      </c>
      <c r="BM148" s="231" t="s">
        <v>264</v>
      </c>
    </row>
    <row r="149" s="12" customFormat="1" ht="25.92" customHeight="1">
      <c r="A149" s="12"/>
      <c r="B149" s="202"/>
      <c r="C149" s="203"/>
      <c r="D149" s="204" t="s">
        <v>73</v>
      </c>
      <c r="E149" s="205" t="s">
        <v>173</v>
      </c>
      <c r="F149" s="205" t="s">
        <v>265</v>
      </c>
      <c r="G149" s="203"/>
      <c r="H149" s="203"/>
      <c r="I149" s="206"/>
      <c r="J149" s="207">
        <f>BK149</f>
        <v>0</v>
      </c>
      <c r="K149" s="203"/>
      <c r="L149" s="208"/>
      <c r="M149" s="209"/>
      <c r="N149" s="210"/>
      <c r="O149" s="210"/>
      <c r="P149" s="211">
        <f>SUM(P150:P154)</f>
        <v>0</v>
      </c>
      <c r="Q149" s="210"/>
      <c r="R149" s="211">
        <f>SUM(R150:R154)</f>
        <v>0</v>
      </c>
      <c r="S149" s="210"/>
      <c r="T149" s="212">
        <f>SUM(T150:T154)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3" t="s">
        <v>82</v>
      </c>
      <c r="AT149" s="214" t="s">
        <v>73</v>
      </c>
      <c r="AU149" s="214" t="s">
        <v>74</v>
      </c>
      <c r="AY149" s="213" t="s">
        <v>133</v>
      </c>
      <c r="BK149" s="215">
        <f>SUM(BK150:BK154)</f>
        <v>0</v>
      </c>
    </row>
    <row r="150" s="2" customFormat="1" ht="55.5" customHeight="1">
      <c r="A150" s="37"/>
      <c r="B150" s="38"/>
      <c r="C150" s="218" t="s">
        <v>74</v>
      </c>
      <c r="D150" s="218" t="s">
        <v>135</v>
      </c>
      <c r="E150" s="219" t="s">
        <v>266</v>
      </c>
      <c r="F150" s="220" t="s">
        <v>267</v>
      </c>
      <c r="G150" s="221" t="s">
        <v>166</v>
      </c>
      <c r="H150" s="222">
        <v>1</v>
      </c>
      <c r="I150" s="223"/>
      <c r="J150" s="224">
        <f>ROUND(I150*H150,2)</f>
        <v>0</v>
      </c>
      <c r="K150" s="225"/>
      <c r="L150" s="43"/>
      <c r="M150" s="233" t="s">
        <v>1</v>
      </c>
      <c r="N150" s="234" t="s">
        <v>39</v>
      </c>
      <c r="O150" s="90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1" t="s">
        <v>139</v>
      </c>
      <c r="AT150" s="231" t="s">
        <v>135</v>
      </c>
      <c r="AU150" s="231" t="s">
        <v>82</v>
      </c>
      <c r="AY150" s="16" t="s">
        <v>133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6" t="s">
        <v>82</v>
      </c>
      <c r="BK150" s="232">
        <f>ROUND(I150*H150,2)</f>
        <v>0</v>
      </c>
      <c r="BL150" s="16" t="s">
        <v>139</v>
      </c>
      <c r="BM150" s="231" t="s">
        <v>268</v>
      </c>
    </row>
    <row r="151" s="2" customFormat="1" ht="16.5" customHeight="1">
      <c r="A151" s="37"/>
      <c r="B151" s="38"/>
      <c r="C151" s="218" t="s">
        <v>74</v>
      </c>
      <c r="D151" s="218" t="s">
        <v>135</v>
      </c>
      <c r="E151" s="219" t="s">
        <v>269</v>
      </c>
      <c r="F151" s="220" t="s">
        <v>270</v>
      </c>
      <c r="G151" s="221" t="s">
        <v>166</v>
      </c>
      <c r="H151" s="222">
        <v>1</v>
      </c>
      <c r="I151" s="223"/>
      <c r="J151" s="224">
        <f>ROUND(I151*H151,2)</f>
        <v>0</v>
      </c>
      <c r="K151" s="225"/>
      <c r="L151" s="43"/>
      <c r="M151" s="233" t="s">
        <v>1</v>
      </c>
      <c r="N151" s="234" t="s">
        <v>39</v>
      </c>
      <c r="O151" s="90"/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6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1" t="s">
        <v>139</v>
      </c>
      <c r="AT151" s="231" t="s">
        <v>135</v>
      </c>
      <c r="AU151" s="231" t="s">
        <v>82</v>
      </c>
      <c r="AY151" s="16" t="s">
        <v>133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6" t="s">
        <v>82</v>
      </c>
      <c r="BK151" s="232">
        <f>ROUND(I151*H151,2)</f>
        <v>0</v>
      </c>
      <c r="BL151" s="16" t="s">
        <v>139</v>
      </c>
      <c r="BM151" s="231" t="s">
        <v>271</v>
      </c>
    </row>
    <row r="152" s="2" customFormat="1" ht="16.5" customHeight="1">
      <c r="A152" s="37"/>
      <c r="B152" s="38"/>
      <c r="C152" s="218" t="s">
        <v>74</v>
      </c>
      <c r="D152" s="218" t="s">
        <v>135</v>
      </c>
      <c r="E152" s="219" t="s">
        <v>272</v>
      </c>
      <c r="F152" s="220" t="s">
        <v>273</v>
      </c>
      <c r="G152" s="221" t="s">
        <v>166</v>
      </c>
      <c r="H152" s="222">
        <v>1</v>
      </c>
      <c r="I152" s="223"/>
      <c r="J152" s="224">
        <f>ROUND(I152*H152,2)</f>
        <v>0</v>
      </c>
      <c r="K152" s="225"/>
      <c r="L152" s="43"/>
      <c r="M152" s="233" t="s">
        <v>1</v>
      </c>
      <c r="N152" s="234" t="s">
        <v>39</v>
      </c>
      <c r="O152" s="90"/>
      <c r="P152" s="235">
        <f>O152*H152</f>
        <v>0</v>
      </c>
      <c r="Q152" s="235">
        <v>0</v>
      </c>
      <c r="R152" s="235">
        <f>Q152*H152</f>
        <v>0</v>
      </c>
      <c r="S152" s="235">
        <v>0</v>
      </c>
      <c r="T152" s="236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1" t="s">
        <v>139</v>
      </c>
      <c r="AT152" s="231" t="s">
        <v>135</v>
      </c>
      <c r="AU152" s="231" t="s">
        <v>82</v>
      </c>
      <c r="AY152" s="16" t="s">
        <v>133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6" t="s">
        <v>82</v>
      </c>
      <c r="BK152" s="232">
        <f>ROUND(I152*H152,2)</f>
        <v>0</v>
      </c>
      <c r="BL152" s="16" t="s">
        <v>139</v>
      </c>
      <c r="BM152" s="231" t="s">
        <v>274</v>
      </c>
    </row>
    <row r="153" s="2" customFormat="1" ht="16.5" customHeight="1">
      <c r="A153" s="37"/>
      <c r="B153" s="38"/>
      <c r="C153" s="218" t="s">
        <v>74</v>
      </c>
      <c r="D153" s="218" t="s">
        <v>135</v>
      </c>
      <c r="E153" s="219" t="s">
        <v>275</v>
      </c>
      <c r="F153" s="220" t="s">
        <v>276</v>
      </c>
      <c r="G153" s="221" t="s">
        <v>138</v>
      </c>
      <c r="H153" s="222">
        <v>1</v>
      </c>
      <c r="I153" s="223"/>
      <c r="J153" s="224">
        <f>ROUND(I153*H153,2)</f>
        <v>0</v>
      </c>
      <c r="K153" s="225"/>
      <c r="L153" s="43"/>
      <c r="M153" s="233" t="s">
        <v>1</v>
      </c>
      <c r="N153" s="234" t="s">
        <v>39</v>
      </c>
      <c r="O153" s="90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1" t="s">
        <v>139</v>
      </c>
      <c r="AT153" s="231" t="s">
        <v>135</v>
      </c>
      <c r="AU153" s="231" t="s">
        <v>82</v>
      </c>
      <c r="AY153" s="16" t="s">
        <v>133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6" t="s">
        <v>82</v>
      </c>
      <c r="BK153" s="232">
        <f>ROUND(I153*H153,2)</f>
        <v>0</v>
      </c>
      <c r="BL153" s="16" t="s">
        <v>139</v>
      </c>
      <c r="BM153" s="231" t="s">
        <v>277</v>
      </c>
    </row>
    <row r="154" s="2" customFormat="1" ht="21.75" customHeight="1">
      <c r="A154" s="37"/>
      <c r="B154" s="38"/>
      <c r="C154" s="218" t="s">
        <v>74</v>
      </c>
      <c r="D154" s="218" t="s">
        <v>135</v>
      </c>
      <c r="E154" s="219" t="s">
        <v>278</v>
      </c>
      <c r="F154" s="220" t="s">
        <v>279</v>
      </c>
      <c r="G154" s="221" t="s">
        <v>166</v>
      </c>
      <c r="H154" s="222">
        <v>1</v>
      </c>
      <c r="I154" s="223"/>
      <c r="J154" s="224">
        <f>ROUND(I154*H154,2)</f>
        <v>0</v>
      </c>
      <c r="K154" s="225"/>
      <c r="L154" s="43"/>
      <c r="M154" s="233" t="s">
        <v>1</v>
      </c>
      <c r="N154" s="234" t="s">
        <v>39</v>
      </c>
      <c r="O154" s="90"/>
      <c r="P154" s="235">
        <f>O154*H154</f>
        <v>0</v>
      </c>
      <c r="Q154" s="235">
        <v>0</v>
      </c>
      <c r="R154" s="235">
        <f>Q154*H154</f>
        <v>0</v>
      </c>
      <c r="S154" s="235">
        <v>0</v>
      </c>
      <c r="T154" s="236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1" t="s">
        <v>139</v>
      </c>
      <c r="AT154" s="231" t="s">
        <v>135</v>
      </c>
      <c r="AU154" s="231" t="s">
        <v>82</v>
      </c>
      <c r="AY154" s="16" t="s">
        <v>133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6" t="s">
        <v>82</v>
      </c>
      <c r="BK154" s="232">
        <f>ROUND(I154*H154,2)</f>
        <v>0</v>
      </c>
      <c r="BL154" s="16" t="s">
        <v>139</v>
      </c>
      <c r="BM154" s="231" t="s">
        <v>280</v>
      </c>
    </row>
    <row r="155" s="12" customFormat="1" ht="25.92" customHeight="1">
      <c r="A155" s="12"/>
      <c r="B155" s="202"/>
      <c r="C155" s="203"/>
      <c r="D155" s="204" t="s">
        <v>73</v>
      </c>
      <c r="E155" s="205" t="s">
        <v>281</v>
      </c>
      <c r="F155" s="205" t="s">
        <v>282</v>
      </c>
      <c r="G155" s="203"/>
      <c r="H155" s="203"/>
      <c r="I155" s="206"/>
      <c r="J155" s="207">
        <f>BK155</f>
        <v>0</v>
      </c>
      <c r="K155" s="203"/>
      <c r="L155" s="208"/>
      <c r="M155" s="209"/>
      <c r="N155" s="210"/>
      <c r="O155" s="210"/>
      <c r="P155" s="211">
        <f>SUM(P156:P161)</f>
        <v>0</v>
      </c>
      <c r="Q155" s="210"/>
      <c r="R155" s="211">
        <f>SUM(R156:R161)</f>
        <v>0</v>
      </c>
      <c r="S155" s="210"/>
      <c r="T155" s="212">
        <f>SUM(T156:T161)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3" t="s">
        <v>82</v>
      </c>
      <c r="AT155" s="214" t="s">
        <v>73</v>
      </c>
      <c r="AU155" s="214" t="s">
        <v>74</v>
      </c>
      <c r="AY155" s="213" t="s">
        <v>133</v>
      </c>
      <c r="BK155" s="215">
        <f>SUM(BK156:BK161)</f>
        <v>0</v>
      </c>
    </row>
    <row r="156" s="2" customFormat="1" ht="76.35" customHeight="1">
      <c r="A156" s="37"/>
      <c r="B156" s="38"/>
      <c r="C156" s="218" t="s">
        <v>74</v>
      </c>
      <c r="D156" s="218" t="s">
        <v>135</v>
      </c>
      <c r="E156" s="219" t="s">
        <v>283</v>
      </c>
      <c r="F156" s="220" t="s">
        <v>284</v>
      </c>
      <c r="G156" s="221" t="s">
        <v>166</v>
      </c>
      <c r="H156" s="222">
        <v>1</v>
      </c>
      <c r="I156" s="223"/>
      <c r="J156" s="224">
        <f>ROUND(I156*H156,2)</f>
        <v>0</v>
      </c>
      <c r="K156" s="225"/>
      <c r="L156" s="43"/>
      <c r="M156" s="233" t="s">
        <v>1</v>
      </c>
      <c r="N156" s="234" t="s">
        <v>39</v>
      </c>
      <c r="O156" s="90"/>
      <c r="P156" s="235">
        <f>O156*H156</f>
        <v>0</v>
      </c>
      <c r="Q156" s="235">
        <v>0</v>
      </c>
      <c r="R156" s="235">
        <f>Q156*H156</f>
        <v>0</v>
      </c>
      <c r="S156" s="235">
        <v>0</v>
      </c>
      <c r="T156" s="236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1" t="s">
        <v>139</v>
      </c>
      <c r="AT156" s="231" t="s">
        <v>135</v>
      </c>
      <c r="AU156" s="231" t="s">
        <v>82</v>
      </c>
      <c r="AY156" s="16" t="s">
        <v>133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6" t="s">
        <v>82</v>
      </c>
      <c r="BK156" s="232">
        <f>ROUND(I156*H156,2)</f>
        <v>0</v>
      </c>
      <c r="BL156" s="16" t="s">
        <v>139</v>
      </c>
      <c r="BM156" s="231" t="s">
        <v>285</v>
      </c>
    </row>
    <row r="157" s="2" customFormat="1" ht="66.75" customHeight="1">
      <c r="A157" s="37"/>
      <c r="B157" s="38"/>
      <c r="C157" s="218" t="s">
        <v>74</v>
      </c>
      <c r="D157" s="218" t="s">
        <v>135</v>
      </c>
      <c r="E157" s="219" t="s">
        <v>286</v>
      </c>
      <c r="F157" s="220" t="s">
        <v>287</v>
      </c>
      <c r="G157" s="221" t="s">
        <v>166</v>
      </c>
      <c r="H157" s="222">
        <v>2</v>
      </c>
      <c r="I157" s="223"/>
      <c r="J157" s="224">
        <f>ROUND(I157*H157,2)</f>
        <v>0</v>
      </c>
      <c r="K157" s="225"/>
      <c r="L157" s="43"/>
      <c r="M157" s="233" t="s">
        <v>1</v>
      </c>
      <c r="N157" s="234" t="s">
        <v>39</v>
      </c>
      <c r="O157" s="90"/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1" t="s">
        <v>139</v>
      </c>
      <c r="AT157" s="231" t="s">
        <v>135</v>
      </c>
      <c r="AU157" s="231" t="s">
        <v>82</v>
      </c>
      <c r="AY157" s="16" t="s">
        <v>133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6" t="s">
        <v>82</v>
      </c>
      <c r="BK157" s="232">
        <f>ROUND(I157*H157,2)</f>
        <v>0</v>
      </c>
      <c r="BL157" s="16" t="s">
        <v>139</v>
      </c>
      <c r="BM157" s="231" t="s">
        <v>288</v>
      </c>
    </row>
    <row r="158" s="2" customFormat="1" ht="55.5" customHeight="1">
      <c r="A158" s="37"/>
      <c r="B158" s="38"/>
      <c r="C158" s="218" t="s">
        <v>74</v>
      </c>
      <c r="D158" s="218" t="s">
        <v>135</v>
      </c>
      <c r="E158" s="219" t="s">
        <v>289</v>
      </c>
      <c r="F158" s="220" t="s">
        <v>290</v>
      </c>
      <c r="G158" s="221" t="s">
        <v>166</v>
      </c>
      <c r="H158" s="222">
        <v>1</v>
      </c>
      <c r="I158" s="223"/>
      <c r="J158" s="224">
        <f>ROUND(I158*H158,2)</f>
        <v>0</v>
      </c>
      <c r="K158" s="225"/>
      <c r="L158" s="43"/>
      <c r="M158" s="233" t="s">
        <v>1</v>
      </c>
      <c r="N158" s="234" t="s">
        <v>39</v>
      </c>
      <c r="O158" s="90"/>
      <c r="P158" s="235">
        <f>O158*H158</f>
        <v>0</v>
      </c>
      <c r="Q158" s="235">
        <v>0</v>
      </c>
      <c r="R158" s="235">
        <f>Q158*H158</f>
        <v>0</v>
      </c>
      <c r="S158" s="235">
        <v>0</v>
      </c>
      <c r="T158" s="236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1" t="s">
        <v>139</v>
      </c>
      <c r="AT158" s="231" t="s">
        <v>135</v>
      </c>
      <c r="AU158" s="231" t="s">
        <v>82</v>
      </c>
      <c r="AY158" s="16" t="s">
        <v>133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6" t="s">
        <v>82</v>
      </c>
      <c r="BK158" s="232">
        <f>ROUND(I158*H158,2)</f>
        <v>0</v>
      </c>
      <c r="BL158" s="16" t="s">
        <v>139</v>
      </c>
      <c r="BM158" s="231" t="s">
        <v>291</v>
      </c>
    </row>
    <row r="159" s="2" customFormat="1" ht="78" customHeight="1">
      <c r="A159" s="37"/>
      <c r="B159" s="38"/>
      <c r="C159" s="218" t="s">
        <v>74</v>
      </c>
      <c r="D159" s="218" t="s">
        <v>135</v>
      </c>
      <c r="E159" s="219" t="s">
        <v>292</v>
      </c>
      <c r="F159" s="220" t="s">
        <v>293</v>
      </c>
      <c r="G159" s="221" t="s">
        <v>166</v>
      </c>
      <c r="H159" s="222">
        <v>1</v>
      </c>
      <c r="I159" s="223"/>
      <c r="J159" s="224">
        <f>ROUND(I159*H159,2)</f>
        <v>0</v>
      </c>
      <c r="K159" s="225"/>
      <c r="L159" s="43"/>
      <c r="M159" s="233" t="s">
        <v>1</v>
      </c>
      <c r="N159" s="234" t="s">
        <v>39</v>
      </c>
      <c r="O159" s="90"/>
      <c r="P159" s="235">
        <f>O159*H159</f>
        <v>0</v>
      </c>
      <c r="Q159" s="235">
        <v>0</v>
      </c>
      <c r="R159" s="235">
        <f>Q159*H159</f>
        <v>0</v>
      </c>
      <c r="S159" s="235">
        <v>0</v>
      </c>
      <c r="T159" s="236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1" t="s">
        <v>139</v>
      </c>
      <c r="AT159" s="231" t="s">
        <v>135</v>
      </c>
      <c r="AU159" s="231" t="s">
        <v>82</v>
      </c>
      <c r="AY159" s="16" t="s">
        <v>133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6" t="s">
        <v>82</v>
      </c>
      <c r="BK159" s="232">
        <f>ROUND(I159*H159,2)</f>
        <v>0</v>
      </c>
      <c r="BL159" s="16" t="s">
        <v>139</v>
      </c>
      <c r="BM159" s="231" t="s">
        <v>294</v>
      </c>
    </row>
    <row r="160" s="2" customFormat="1" ht="21.75" customHeight="1">
      <c r="A160" s="37"/>
      <c r="B160" s="38"/>
      <c r="C160" s="218" t="s">
        <v>74</v>
      </c>
      <c r="D160" s="218" t="s">
        <v>135</v>
      </c>
      <c r="E160" s="219" t="s">
        <v>295</v>
      </c>
      <c r="F160" s="220" t="s">
        <v>296</v>
      </c>
      <c r="G160" s="221" t="s">
        <v>166</v>
      </c>
      <c r="H160" s="222">
        <v>1</v>
      </c>
      <c r="I160" s="223"/>
      <c r="J160" s="224">
        <f>ROUND(I160*H160,2)</f>
        <v>0</v>
      </c>
      <c r="K160" s="225"/>
      <c r="L160" s="43"/>
      <c r="M160" s="233" t="s">
        <v>1</v>
      </c>
      <c r="N160" s="234" t="s">
        <v>39</v>
      </c>
      <c r="O160" s="90"/>
      <c r="P160" s="235">
        <f>O160*H160</f>
        <v>0</v>
      </c>
      <c r="Q160" s="235">
        <v>0</v>
      </c>
      <c r="R160" s="235">
        <f>Q160*H160</f>
        <v>0</v>
      </c>
      <c r="S160" s="235">
        <v>0</v>
      </c>
      <c r="T160" s="236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1" t="s">
        <v>139</v>
      </c>
      <c r="AT160" s="231" t="s">
        <v>135</v>
      </c>
      <c r="AU160" s="231" t="s">
        <v>82</v>
      </c>
      <c r="AY160" s="16" t="s">
        <v>133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6" t="s">
        <v>82</v>
      </c>
      <c r="BK160" s="232">
        <f>ROUND(I160*H160,2)</f>
        <v>0</v>
      </c>
      <c r="BL160" s="16" t="s">
        <v>139</v>
      </c>
      <c r="BM160" s="231" t="s">
        <v>297</v>
      </c>
    </row>
    <row r="161" s="2" customFormat="1" ht="24.15" customHeight="1">
      <c r="A161" s="37"/>
      <c r="B161" s="38"/>
      <c r="C161" s="218" t="s">
        <v>74</v>
      </c>
      <c r="D161" s="218" t="s">
        <v>135</v>
      </c>
      <c r="E161" s="219" t="s">
        <v>298</v>
      </c>
      <c r="F161" s="220" t="s">
        <v>299</v>
      </c>
      <c r="G161" s="221" t="s">
        <v>166</v>
      </c>
      <c r="H161" s="222">
        <v>1</v>
      </c>
      <c r="I161" s="223"/>
      <c r="J161" s="224">
        <f>ROUND(I161*H161,2)</f>
        <v>0</v>
      </c>
      <c r="K161" s="225"/>
      <c r="L161" s="43"/>
      <c r="M161" s="233" t="s">
        <v>1</v>
      </c>
      <c r="N161" s="234" t="s">
        <v>39</v>
      </c>
      <c r="O161" s="90"/>
      <c r="P161" s="235">
        <f>O161*H161</f>
        <v>0</v>
      </c>
      <c r="Q161" s="235">
        <v>0</v>
      </c>
      <c r="R161" s="235">
        <f>Q161*H161</f>
        <v>0</v>
      </c>
      <c r="S161" s="235">
        <v>0</v>
      </c>
      <c r="T161" s="236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1" t="s">
        <v>139</v>
      </c>
      <c r="AT161" s="231" t="s">
        <v>135</v>
      </c>
      <c r="AU161" s="231" t="s">
        <v>82</v>
      </c>
      <c r="AY161" s="16" t="s">
        <v>133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6" t="s">
        <v>82</v>
      </c>
      <c r="BK161" s="232">
        <f>ROUND(I161*H161,2)</f>
        <v>0</v>
      </c>
      <c r="BL161" s="16" t="s">
        <v>139</v>
      </c>
      <c r="BM161" s="231" t="s">
        <v>300</v>
      </c>
    </row>
    <row r="162" s="12" customFormat="1" ht="25.92" customHeight="1">
      <c r="A162" s="12"/>
      <c r="B162" s="202"/>
      <c r="C162" s="203"/>
      <c r="D162" s="204" t="s">
        <v>73</v>
      </c>
      <c r="E162" s="205" t="s">
        <v>301</v>
      </c>
      <c r="F162" s="205" t="s">
        <v>302</v>
      </c>
      <c r="G162" s="203"/>
      <c r="H162" s="203"/>
      <c r="I162" s="206"/>
      <c r="J162" s="207">
        <f>BK162</f>
        <v>0</v>
      </c>
      <c r="K162" s="203"/>
      <c r="L162" s="208"/>
      <c r="M162" s="209"/>
      <c r="N162" s="210"/>
      <c r="O162" s="210"/>
      <c r="P162" s="211">
        <f>SUM(P163:P167)</f>
        <v>0</v>
      </c>
      <c r="Q162" s="210"/>
      <c r="R162" s="211">
        <f>SUM(R163:R167)</f>
        <v>0</v>
      </c>
      <c r="S162" s="210"/>
      <c r="T162" s="212">
        <f>SUM(T163:T167)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3" t="s">
        <v>82</v>
      </c>
      <c r="AT162" s="214" t="s">
        <v>73</v>
      </c>
      <c r="AU162" s="214" t="s">
        <v>74</v>
      </c>
      <c r="AY162" s="213" t="s">
        <v>133</v>
      </c>
      <c r="BK162" s="215">
        <f>SUM(BK163:BK167)</f>
        <v>0</v>
      </c>
    </row>
    <row r="163" s="2" customFormat="1" ht="44.25" customHeight="1">
      <c r="A163" s="37"/>
      <c r="B163" s="38"/>
      <c r="C163" s="218" t="s">
        <v>74</v>
      </c>
      <c r="D163" s="218" t="s">
        <v>135</v>
      </c>
      <c r="E163" s="219" t="s">
        <v>303</v>
      </c>
      <c r="F163" s="220" t="s">
        <v>304</v>
      </c>
      <c r="G163" s="221" t="s">
        <v>166</v>
      </c>
      <c r="H163" s="222">
        <v>2</v>
      </c>
      <c r="I163" s="223"/>
      <c r="J163" s="224">
        <f>ROUND(I163*H163,2)</f>
        <v>0</v>
      </c>
      <c r="K163" s="225"/>
      <c r="L163" s="43"/>
      <c r="M163" s="233" t="s">
        <v>1</v>
      </c>
      <c r="N163" s="234" t="s">
        <v>39</v>
      </c>
      <c r="O163" s="90"/>
      <c r="P163" s="235">
        <f>O163*H163</f>
        <v>0</v>
      </c>
      <c r="Q163" s="235">
        <v>0</v>
      </c>
      <c r="R163" s="235">
        <f>Q163*H163</f>
        <v>0</v>
      </c>
      <c r="S163" s="235">
        <v>0</v>
      </c>
      <c r="T163" s="236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1" t="s">
        <v>139</v>
      </c>
      <c r="AT163" s="231" t="s">
        <v>135</v>
      </c>
      <c r="AU163" s="231" t="s">
        <v>82</v>
      </c>
      <c r="AY163" s="16" t="s">
        <v>133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6" t="s">
        <v>82</v>
      </c>
      <c r="BK163" s="232">
        <f>ROUND(I163*H163,2)</f>
        <v>0</v>
      </c>
      <c r="BL163" s="16" t="s">
        <v>139</v>
      </c>
      <c r="BM163" s="231" t="s">
        <v>305</v>
      </c>
    </row>
    <row r="164" s="2" customFormat="1" ht="55.5" customHeight="1">
      <c r="A164" s="37"/>
      <c r="B164" s="38"/>
      <c r="C164" s="218" t="s">
        <v>74</v>
      </c>
      <c r="D164" s="218" t="s">
        <v>135</v>
      </c>
      <c r="E164" s="219" t="s">
        <v>306</v>
      </c>
      <c r="F164" s="220" t="s">
        <v>307</v>
      </c>
      <c r="G164" s="221" t="s">
        <v>166</v>
      </c>
      <c r="H164" s="222">
        <v>1</v>
      </c>
      <c r="I164" s="223"/>
      <c r="J164" s="224">
        <f>ROUND(I164*H164,2)</f>
        <v>0</v>
      </c>
      <c r="K164" s="225"/>
      <c r="L164" s="43"/>
      <c r="M164" s="233" t="s">
        <v>1</v>
      </c>
      <c r="N164" s="234" t="s">
        <v>39</v>
      </c>
      <c r="O164" s="90"/>
      <c r="P164" s="235">
        <f>O164*H164</f>
        <v>0</v>
      </c>
      <c r="Q164" s="235">
        <v>0</v>
      </c>
      <c r="R164" s="235">
        <f>Q164*H164</f>
        <v>0</v>
      </c>
      <c r="S164" s="235">
        <v>0</v>
      </c>
      <c r="T164" s="236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1" t="s">
        <v>139</v>
      </c>
      <c r="AT164" s="231" t="s">
        <v>135</v>
      </c>
      <c r="AU164" s="231" t="s">
        <v>82</v>
      </c>
      <c r="AY164" s="16" t="s">
        <v>133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6" t="s">
        <v>82</v>
      </c>
      <c r="BK164" s="232">
        <f>ROUND(I164*H164,2)</f>
        <v>0</v>
      </c>
      <c r="BL164" s="16" t="s">
        <v>139</v>
      </c>
      <c r="BM164" s="231" t="s">
        <v>308</v>
      </c>
    </row>
    <row r="165" s="2" customFormat="1" ht="55.5" customHeight="1">
      <c r="A165" s="37"/>
      <c r="B165" s="38"/>
      <c r="C165" s="218" t="s">
        <v>74</v>
      </c>
      <c r="D165" s="218" t="s">
        <v>135</v>
      </c>
      <c r="E165" s="219" t="s">
        <v>309</v>
      </c>
      <c r="F165" s="220" t="s">
        <v>310</v>
      </c>
      <c r="G165" s="221" t="s">
        <v>166</v>
      </c>
      <c r="H165" s="222">
        <v>1</v>
      </c>
      <c r="I165" s="223"/>
      <c r="J165" s="224">
        <f>ROUND(I165*H165,2)</f>
        <v>0</v>
      </c>
      <c r="K165" s="225"/>
      <c r="L165" s="43"/>
      <c r="M165" s="233" t="s">
        <v>1</v>
      </c>
      <c r="N165" s="234" t="s">
        <v>39</v>
      </c>
      <c r="O165" s="90"/>
      <c r="P165" s="235">
        <f>O165*H165</f>
        <v>0</v>
      </c>
      <c r="Q165" s="235">
        <v>0</v>
      </c>
      <c r="R165" s="235">
        <f>Q165*H165</f>
        <v>0</v>
      </c>
      <c r="S165" s="235">
        <v>0</v>
      </c>
      <c r="T165" s="236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1" t="s">
        <v>139</v>
      </c>
      <c r="AT165" s="231" t="s">
        <v>135</v>
      </c>
      <c r="AU165" s="231" t="s">
        <v>82</v>
      </c>
      <c r="AY165" s="16" t="s">
        <v>133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6" t="s">
        <v>82</v>
      </c>
      <c r="BK165" s="232">
        <f>ROUND(I165*H165,2)</f>
        <v>0</v>
      </c>
      <c r="BL165" s="16" t="s">
        <v>139</v>
      </c>
      <c r="BM165" s="231" t="s">
        <v>311</v>
      </c>
    </row>
    <row r="166" s="2" customFormat="1" ht="44.25" customHeight="1">
      <c r="A166" s="37"/>
      <c r="B166" s="38"/>
      <c r="C166" s="218" t="s">
        <v>74</v>
      </c>
      <c r="D166" s="218" t="s">
        <v>135</v>
      </c>
      <c r="E166" s="219" t="s">
        <v>312</v>
      </c>
      <c r="F166" s="220" t="s">
        <v>313</v>
      </c>
      <c r="G166" s="221" t="s">
        <v>166</v>
      </c>
      <c r="H166" s="222">
        <v>1</v>
      </c>
      <c r="I166" s="223"/>
      <c r="J166" s="224">
        <f>ROUND(I166*H166,2)</f>
        <v>0</v>
      </c>
      <c r="K166" s="225"/>
      <c r="L166" s="43"/>
      <c r="M166" s="233" t="s">
        <v>1</v>
      </c>
      <c r="N166" s="234" t="s">
        <v>39</v>
      </c>
      <c r="O166" s="90"/>
      <c r="P166" s="235">
        <f>O166*H166</f>
        <v>0</v>
      </c>
      <c r="Q166" s="235">
        <v>0</v>
      </c>
      <c r="R166" s="235">
        <f>Q166*H166</f>
        <v>0</v>
      </c>
      <c r="S166" s="235">
        <v>0</v>
      </c>
      <c r="T166" s="236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1" t="s">
        <v>139</v>
      </c>
      <c r="AT166" s="231" t="s">
        <v>135</v>
      </c>
      <c r="AU166" s="231" t="s">
        <v>82</v>
      </c>
      <c r="AY166" s="16" t="s">
        <v>133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6" t="s">
        <v>82</v>
      </c>
      <c r="BK166" s="232">
        <f>ROUND(I166*H166,2)</f>
        <v>0</v>
      </c>
      <c r="BL166" s="16" t="s">
        <v>139</v>
      </c>
      <c r="BM166" s="231" t="s">
        <v>314</v>
      </c>
    </row>
    <row r="167" s="2" customFormat="1" ht="55.5" customHeight="1">
      <c r="A167" s="37"/>
      <c r="B167" s="38"/>
      <c r="C167" s="218" t="s">
        <v>74</v>
      </c>
      <c r="D167" s="218" t="s">
        <v>135</v>
      </c>
      <c r="E167" s="219" t="s">
        <v>315</v>
      </c>
      <c r="F167" s="220" t="s">
        <v>316</v>
      </c>
      <c r="G167" s="221" t="s">
        <v>166</v>
      </c>
      <c r="H167" s="222">
        <v>1</v>
      </c>
      <c r="I167" s="223"/>
      <c r="J167" s="224">
        <f>ROUND(I167*H167,2)</f>
        <v>0</v>
      </c>
      <c r="K167" s="225"/>
      <c r="L167" s="43"/>
      <c r="M167" s="233" t="s">
        <v>1</v>
      </c>
      <c r="N167" s="234" t="s">
        <v>39</v>
      </c>
      <c r="O167" s="90"/>
      <c r="P167" s="235">
        <f>O167*H167</f>
        <v>0</v>
      </c>
      <c r="Q167" s="235">
        <v>0</v>
      </c>
      <c r="R167" s="235">
        <f>Q167*H167</f>
        <v>0</v>
      </c>
      <c r="S167" s="235">
        <v>0</v>
      </c>
      <c r="T167" s="236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1" t="s">
        <v>139</v>
      </c>
      <c r="AT167" s="231" t="s">
        <v>135</v>
      </c>
      <c r="AU167" s="231" t="s">
        <v>82</v>
      </c>
      <c r="AY167" s="16" t="s">
        <v>133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6" t="s">
        <v>82</v>
      </c>
      <c r="BK167" s="232">
        <f>ROUND(I167*H167,2)</f>
        <v>0</v>
      </c>
      <c r="BL167" s="16" t="s">
        <v>139</v>
      </c>
      <c r="BM167" s="231" t="s">
        <v>317</v>
      </c>
    </row>
    <row r="168" s="12" customFormat="1" ht="25.92" customHeight="1">
      <c r="A168" s="12"/>
      <c r="B168" s="202"/>
      <c r="C168" s="203"/>
      <c r="D168" s="204" t="s">
        <v>73</v>
      </c>
      <c r="E168" s="205" t="s">
        <v>318</v>
      </c>
      <c r="F168" s="205" t="s">
        <v>174</v>
      </c>
      <c r="G168" s="203"/>
      <c r="H168" s="203"/>
      <c r="I168" s="206"/>
      <c r="J168" s="207">
        <f>BK168</f>
        <v>0</v>
      </c>
      <c r="K168" s="203"/>
      <c r="L168" s="208"/>
      <c r="M168" s="209"/>
      <c r="N168" s="210"/>
      <c r="O168" s="210"/>
      <c r="P168" s="211">
        <f>SUM(P169:P176)</f>
        <v>0</v>
      </c>
      <c r="Q168" s="210"/>
      <c r="R168" s="211">
        <f>SUM(R169:R176)</f>
        <v>0</v>
      </c>
      <c r="S168" s="210"/>
      <c r="T168" s="212">
        <f>SUM(T169:T176)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3" t="s">
        <v>82</v>
      </c>
      <c r="AT168" s="214" t="s">
        <v>73</v>
      </c>
      <c r="AU168" s="214" t="s">
        <v>74</v>
      </c>
      <c r="AY168" s="213" t="s">
        <v>133</v>
      </c>
      <c r="BK168" s="215">
        <f>SUM(BK169:BK176)</f>
        <v>0</v>
      </c>
    </row>
    <row r="169" s="2" customFormat="1" ht="44.25" customHeight="1">
      <c r="A169" s="37"/>
      <c r="B169" s="38"/>
      <c r="C169" s="218" t="s">
        <v>74</v>
      </c>
      <c r="D169" s="218" t="s">
        <v>135</v>
      </c>
      <c r="E169" s="219" t="s">
        <v>319</v>
      </c>
      <c r="F169" s="220" t="s">
        <v>320</v>
      </c>
      <c r="G169" s="221" t="s">
        <v>138</v>
      </c>
      <c r="H169" s="222">
        <v>1</v>
      </c>
      <c r="I169" s="223"/>
      <c r="J169" s="224">
        <f>ROUND(I169*H169,2)</f>
        <v>0</v>
      </c>
      <c r="K169" s="225"/>
      <c r="L169" s="43"/>
      <c r="M169" s="233" t="s">
        <v>1</v>
      </c>
      <c r="N169" s="234" t="s">
        <v>39</v>
      </c>
      <c r="O169" s="90"/>
      <c r="P169" s="235">
        <f>O169*H169</f>
        <v>0</v>
      </c>
      <c r="Q169" s="235">
        <v>0</v>
      </c>
      <c r="R169" s="235">
        <f>Q169*H169</f>
        <v>0</v>
      </c>
      <c r="S169" s="235">
        <v>0</v>
      </c>
      <c r="T169" s="236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1" t="s">
        <v>139</v>
      </c>
      <c r="AT169" s="231" t="s">
        <v>135</v>
      </c>
      <c r="AU169" s="231" t="s">
        <v>82</v>
      </c>
      <c r="AY169" s="16" t="s">
        <v>133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6" t="s">
        <v>82</v>
      </c>
      <c r="BK169" s="232">
        <f>ROUND(I169*H169,2)</f>
        <v>0</v>
      </c>
      <c r="BL169" s="16" t="s">
        <v>139</v>
      </c>
      <c r="BM169" s="231" t="s">
        <v>321</v>
      </c>
    </row>
    <row r="170" s="2" customFormat="1" ht="16.5" customHeight="1">
      <c r="A170" s="37"/>
      <c r="B170" s="38"/>
      <c r="C170" s="218" t="s">
        <v>74</v>
      </c>
      <c r="D170" s="218" t="s">
        <v>135</v>
      </c>
      <c r="E170" s="219" t="s">
        <v>322</v>
      </c>
      <c r="F170" s="220" t="s">
        <v>323</v>
      </c>
      <c r="G170" s="221" t="s">
        <v>138</v>
      </c>
      <c r="H170" s="222">
        <v>1</v>
      </c>
      <c r="I170" s="223"/>
      <c r="J170" s="224">
        <f>ROUND(I170*H170,2)</f>
        <v>0</v>
      </c>
      <c r="K170" s="225"/>
      <c r="L170" s="43"/>
      <c r="M170" s="233" t="s">
        <v>1</v>
      </c>
      <c r="N170" s="234" t="s">
        <v>39</v>
      </c>
      <c r="O170" s="90"/>
      <c r="P170" s="235">
        <f>O170*H170</f>
        <v>0</v>
      </c>
      <c r="Q170" s="235">
        <v>0</v>
      </c>
      <c r="R170" s="235">
        <f>Q170*H170</f>
        <v>0</v>
      </c>
      <c r="S170" s="235">
        <v>0</v>
      </c>
      <c r="T170" s="236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1" t="s">
        <v>139</v>
      </c>
      <c r="AT170" s="231" t="s">
        <v>135</v>
      </c>
      <c r="AU170" s="231" t="s">
        <v>82</v>
      </c>
      <c r="AY170" s="16" t="s">
        <v>133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6" t="s">
        <v>82</v>
      </c>
      <c r="BK170" s="232">
        <f>ROUND(I170*H170,2)</f>
        <v>0</v>
      </c>
      <c r="BL170" s="16" t="s">
        <v>139</v>
      </c>
      <c r="BM170" s="231" t="s">
        <v>324</v>
      </c>
    </row>
    <row r="171" s="2" customFormat="1" ht="16.5" customHeight="1">
      <c r="A171" s="37"/>
      <c r="B171" s="38"/>
      <c r="C171" s="218" t="s">
        <v>74</v>
      </c>
      <c r="D171" s="218" t="s">
        <v>135</v>
      </c>
      <c r="E171" s="219" t="s">
        <v>325</v>
      </c>
      <c r="F171" s="220" t="s">
        <v>182</v>
      </c>
      <c r="G171" s="221" t="s">
        <v>183</v>
      </c>
      <c r="H171" s="237"/>
      <c r="I171" s="223"/>
      <c r="J171" s="224">
        <f>ROUND(I171*H171,2)</f>
        <v>0</v>
      </c>
      <c r="K171" s="225"/>
      <c r="L171" s="43"/>
      <c r="M171" s="233" t="s">
        <v>1</v>
      </c>
      <c r="N171" s="234" t="s">
        <v>39</v>
      </c>
      <c r="O171" s="90"/>
      <c r="P171" s="235">
        <f>O171*H171</f>
        <v>0</v>
      </c>
      <c r="Q171" s="235">
        <v>0</v>
      </c>
      <c r="R171" s="235">
        <f>Q171*H171</f>
        <v>0</v>
      </c>
      <c r="S171" s="235">
        <v>0</v>
      </c>
      <c r="T171" s="236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1" t="s">
        <v>139</v>
      </c>
      <c r="AT171" s="231" t="s">
        <v>135</v>
      </c>
      <c r="AU171" s="231" t="s">
        <v>82</v>
      </c>
      <c r="AY171" s="16" t="s">
        <v>133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6" t="s">
        <v>82</v>
      </c>
      <c r="BK171" s="232">
        <f>ROUND(I171*H171,2)</f>
        <v>0</v>
      </c>
      <c r="BL171" s="16" t="s">
        <v>139</v>
      </c>
      <c r="BM171" s="231" t="s">
        <v>326</v>
      </c>
    </row>
    <row r="172" s="2" customFormat="1" ht="16.5" customHeight="1">
      <c r="A172" s="37"/>
      <c r="B172" s="38"/>
      <c r="C172" s="218" t="s">
        <v>74</v>
      </c>
      <c r="D172" s="218" t="s">
        <v>135</v>
      </c>
      <c r="E172" s="219" t="s">
        <v>327</v>
      </c>
      <c r="F172" s="220" t="s">
        <v>328</v>
      </c>
      <c r="G172" s="221" t="s">
        <v>138</v>
      </c>
      <c r="H172" s="222">
        <v>1</v>
      </c>
      <c r="I172" s="223"/>
      <c r="J172" s="224">
        <f>ROUND(I172*H172,2)</f>
        <v>0</v>
      </c>
      <c r="K172" s="225"/>
      <c r="L172" s="43"/>
      <c r="M172" s="233" t="s">
        <v>1</v>
      </c>
      <c r="N172" s="234" t="s">
        <v>39</v>
      </c>
      <c r="O172" s="90"/>
      <c r="P172" s="235">
        <f>O172*H172</f>
        <v>0</v>
      </c>
      <c r="Q172" s="235">
        <v>0</v>
      </c>
      <c r="R172" s="235">
        <f>Q172*H172</f>
        <v>0</v>
      </c>
      <c r="S172" s="235">
        <v>0</v>
      </c>
      <c r="T172" s="236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1" t="s">
        <v>139</v>
      </c>
      <c r="AT172" s="231" t="s">
        <v>135</v>
      </c>
      <c r="AU172" s="231" t="s">
        <v>82</v>
      </c>
      <c r="AY172" s="16" t="s">
        <v>133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6" t="s">
        <v>82</v>
      </c>
      <c r="BK172" s="232">
        <f>ROUND(I172*H172,2)</f>
        <v>0</v>
      </c>
      <c r="BL172" s="16" t="s">
        <v>139</v>
      </c>
      <c r="BM172" s="231" t="s">
        <v>329</v>
      </c>
    </row>
    <row r="173" s="2" customFormat="1" ht="24.15" customHeight="1">
      <c r="A173" s="37"/>
      <c r="B173" s="38"/>
      <c r="C173" s="218" t="s">
        <v>74</v>
      </c>
      <c r="D173" s="218" t="s">
        <v>135</v>
      </c>
      <c r="E173" s="219" t="s">
        <v>330</v>
      </c>
      <c r="F173" s="220" t="s">
        <v>331</v>
      </c>
      <c r="G173" s="221" t="s">
        <v>138</v>
      </c>
      <c r="H173" s="222">
        <v>1</v>
      </c>
      <c r="I173" s="223"/>
      <c r="J173" s="224">
        <f>ROUND(I173*H173,2)</f>
        <v>0</v>
      </c>
      <c r="K173" s="225"/>
      <c r="L173" s="43"/>
      <c r="M173" s="233" t="s">
        <v>1</v>
      </c>
      <c r="N173" s="234" t="s">
        <v>39</v>
      </c>
      <c r="O173" s="90"/>
      <c r="P173" s="235">
        <f>O173*H173</f>
        <v>0</v>
      </c>
      <c r="Q173" s="235">
        <v>0</v>
      </c>
      <c r="R173" s="235">
        <f>Q173*H173</f>
        <v>0</v>
      </c>
      <c r="S173" s="235">
        <v>0</v>
      </c>
      <c r="T173" s="236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1" t="s">
        <v>139</v>
      </c>
      <c r="AT173" s="231" t="s">
        <v>135</v>
      </c>
      <c r="AU173" s="231" t="s">
        <v>82</v>
      </c>
      <c r="AY173" s="16" t="s">
        <v>133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6" t="s">
        <v>82</v>
      </c>
      <c r="BK173" s="232">
        <f>ROUND(I173*H173,2)</f>
        <v>0</v>
      </c>
      <c r="BL173" s="16" t="s">
        <v>139</v>
      </c>
      <c r="BM173" s="231" t="s">
        <v>332</v>
      </c>
    </row>
    <row r="174" s="2" customFormat="1" ht="16.5" customHeight="1">
      <c r="A174" s="37"/>
      <c r="B174" s="38"/>
      <c r="C174" s="218" t="s">
        <v>74</v>
      </c>
      <c r="D174" s="218" t="s">
        <v>135</v>
      </c>
      <c r="E174" s="219" t="s">
        <v>333</v>
      </c>
      <c r="F174" s="220" t="s">
        <v>334</v>
      </c>
      <c r="G174" s="221" t="s">
        <v>150</v>
      </c>
      <c r="H174" s="222">
        <v>148</v>
      </c>
      <c r="I174" s="223"/>
      <c r="J174" s="224">
        <f>ROUND(I174*H174,2)</f>
        <v>0</v>
      </c>
      <c r="K174" s="225"/>
      <c r="L174" s="43"/>
      <c r="M174" s="233" t="s">
        <v>1</v>
      </c>
      <c r="N174" s="234" t="s">
        <v>39</v>
      </c>
      <c r="O174" s="90"/>
      <c r="P174" s="235">
        <f>O174*H174</f>
        <v>0</v>
      </c>
      <c r="Q174" s="235">
        <v>0</v>
      </c>
      <c r="R174" s="235">
        <f>Q174*H174</f>
        <v>0</v>
      </c>
      <c r="S174" s="235">
        <v>0</v>
      </c>
      <c r="T174" s="236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1" t="s">
        <v>139</v>
      </c>
      <c r="AT174" s="231" t="s">
        <v>135</v>
      </c>
      <c r="AU174" s="231" t="s">
        <v>82</v>
      </c>
      <c r="AY174" s="16" t="s">
        <v>133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6" t="s">
        <v>82</v>
      </c>
      <c r="BK174" s="232">
        <f>ROUND(I174*H174,2)</f>
        <v>0</v>
      </c>
      <c r="BL174" s="16" t="s">
        <v>139</v>
      </c>
      <c r="BM174" s="231" t="s">
        <v>335</v>
      </c>
    </row>
    <row r="175" s="2" customFormat="1" ht="24.15" customHeight="1">
      <c r="A175" s="37"/>
      <c r="B175" s="38"/>
      <c r="C175" s="218" t="s">
        <v>74</v>
      </c>
      <c r="D175" s="218" t="s">
        <v>135</v>
      </c>
      <c r="E175" s="219" t="s">
        <v>336</v>
      </c>
      <c r="F175" s="220" t="s">
        <v>337</v>
      </c>
      <c r="G175" s="221" t="s">
        <v>138</v>
      </c>
      <c r="H175" s="222">
        <v>1</v>
      </c>
      <c r="I175" s="223"/>
      <c r="J175" s="224">
        <f>ROUND(I175*H175,2)</f>
        <v>0</v>
      </c>
      <c r="K175" s="225"/>
      <c r="L175" s="43"/>
      <c r="M175" s="233" t="s">
        <v>1</v>
      </c>
      <c r="N175" s="234" t="s">
        <v>39</v>
      </c>
      <c r="O175" s="90"/>
      <c r="P175" s="235">
        <f>O175*H175</f>
        <v>0</v>
      </c>
      <c r="Q175" s="235">
        <v>0</v>
      </c>
      <c r="R175" s="235">
        <f>Q175*H175</f>
        <v>0</v>
      </c>
      <c r="S175" s="235">
        <v>0</v>
      </c>
      <c r="T175" s="236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1" t="s">
        <v>139</v>
      </c>
      <c r="AT175" s="231" t="s">
        <v>135</v>
      </c>
      <c r="AU175" s="231" t="s">
        <v>82</v>
      </c>
      <c r="AY175" s="16" t="s">
        <v>133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6" t="s">
        <v>82</v>
      </c>
      <c r="BK175" s="232">
        <f>ROUND(I175*H175,2)</f>
        <v>0</v>
      </c>
      <c r="BL175" s="16" t="s">
        <v>139</v>
      </c>
      <c r="BM175" s="231" t="s">
        <v>338</v>
      </c>
    </row>
    <row r="176" s="2" customFormat="1" ht="16.5" customHeight="1">
      <c r="A176" s="37"/>
      <c r="B176" s="38"/>
      <c r="C176" s="218" t="s">
        <v>74</v>
      </c>
      <c r="D176" s="218" t="s">
        <v>135</v>
      </c>
      <c r="E176" s="219" t="s">
        <v>197</v>
      </c>
      <c r="F176" s="220" t="s">
        <v>198</v>
      </c>
      <c r="G176" s="221" t="s">
        <v>138</v>
      </c>
      <c r="H176" s="222">
        <v>1</v>
      </c>
      <c r="I176" s="223"/>
      <c r="J176" s="224">
        <f>ROUND(I176*H176,2)</f>
        <v>0</v>
      </c>
      <c r="K176" s="225"/>
      <c r="L176" s="43"/>
      <c r="M176" s="233" t="s">
        <v>1</v>
      </c>
      <c r="N176" s="234" t="s">
        <v>39</v>
      </c>
      <c r="O176" s="90"/>
      <c r="P176" s="235">
        <f>O176*H176</f>
        <v>0</v>
      </c>
      <c r="Q176" s="235">
        <v>0</v>
      </c>
      <c r="R176" s="235">
        <f>Q176*H176</f>
        <v>0</v>
      </c>
      <c r="S176" s="235">
        <v>0</v>
      </c>
      <c r="T176" s="236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1" t="s">
        <v>139</v>
      </c>
      <c r="AT176" s="231" t="s">
        <v>135</v>
      </c>
      <c r="AU176" s="231" t="s">
        <v>82</v>
      </c>
      <c r="AY176" s="16" t="s">
        <v>133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6" t="s">
        <v>82</v>
      </c>
      <c r="BK176" s="232">
        <f>ROUND(I176*H176,2)</f>
        <v>0</v>
      </c>
      <c r="BL176" s="16" t="s">
        <v>139</v>
      </c>
      <c r="BM176" s="231" t="s">
        <v>339</v>
      </c>
    </row>
    <row r="177" s="12" customFormat="1" ht="25.92" customHeight="1">
      <c r="A177" s="12"/>
      <c r="B177" s="202"/>
      <c r="C177" s="203"/>
      <c r="D177" s="204" t="s">
        <v>73</v>
      </c>
      <c r="E177" s="205" t="s">
        <v>132</v>
      </c>
      <c r="F177" s="205" t="s">
        <v>132</v>
      </c>
      <c r="G177" s="203"/>
      <c r="H177" s="203"/>
      <c r="I177" s="206"/>
      <c r="J177" s="207">
        <f>BK177</f>
        <v>0</v>
      </c>
      <c r="K177" s="203"/>
      <c r="L177" s="208"/>
      <c r="M177" s="209"/>
      <c r="N177" s="210"/>
      <c r="O177" s="210"/>
      <c r="P177" s="211">
        <f>P178</f>
        <v>0</v>
      </c>
      <c r="Q177" s="210"/>
      <c r="R177" s="211">
        <f>R178</f>
        <v>0</v>
      </c>
      <c r="S177" s="210"/>
      <c r="T177" s="212">
        <f>T178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3" t="s">
        <v>82</v>
      </c>
      <c r="AT177" s="214" t="s">
        <v>73</v>
      </c>
      <c r="AU177" s="214" t="s">
        <v>74</v>
      </c>
      <c r="AY177" s="213" t="s">
        <v>133</v>
      </c>
      <c r="BK177" s="215">
        <f>BK178</f>
        <v>0</v>
      </c>
    </row>
    <row r="178" s="12" customFormat="1" ht="22.8" customHeight="1">
      <c r="A178" s="12"/>
      <c r="B178" s="202"/>
      <c r="C178" s="203"/>
      <c r="D178" s="204" t="s">
        <v>73</v>
      </c>
      <c r="E178" s="216" t="s">
        <v>200</v>
      </c>
      <c r="F178" s="216" t="s">
        <v>201</v>
      </c>
      <c r="G178" s="203"/>
      <c r="H178" s="203"/>
      <c r="I178" s="206"/>
      <c r="J178" s="217">
        <f>BK178</f>
        <v>0</v>
      </c>
      <c r="K178" s="203"/>
      <c r="L178" s="208"/>
      <c r="M178" s="209"/>
      <c r="N178" s="210"/>
      <c r="O178" s="210"/>
      <c r="P178" s="211">
        <f>P179</f>
        <v>0</v>
      </c>
      <c r="Q178" s="210"/>
      <c r="R178" s="211">
        <f>R179</f>
        <v>0</v>
      </c>
      <c r="S178" s="210"/>
      <c r="T178" s="212">
        <f>T179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3" t="s">
        <v>82</v>
      </c>
      <c r="AT178" s="214" t="s">
        <v>73</v>
      </c>
      <c r="AU178" s="214" t="s">
        <v>82</v>
      </c>
      <c r="AY178" s="213" t="s">
        <v>133</v>
      </c>
      <c r="BK178" s="215">
        <f>BK179</f>
        <v>0</v>
      </c>
    </row>
    <row r="179" s="2" customFormat="1" ht="16.5" customHeight="1">
      <c r="A179" s="37"/>
      <c r="B179" s="38"/>
      <c r="C179" s="218" t="s">
        <v>82</v>
      </c>
      <c r="D179" s="218" t="s">
        <v>135</v>
      </c>
      <c r="E179" s="219" t="s">
        <v>202</v>
      </c>
      <c r="F179" s="220" t="s">
        <v>203</v>
      </c>
      <c r="G179" s="221" t="s">
        <v>138</v>
      </c>
      <c r="H179" s="222">
        <v>1</v>
      </c>
      <c r="I179" s="223"/>
      <c r="J179" s="224">
        <f>ROUND(I179*H179,2)</f>
        <v>0</v>
      </c>
      <c r="K179" s="225"/>
      <c r="L179" s="43"/>
      <c r="M179" s="226" t="s">
        <v>1</v>
      </c>
      <c r="N179" s="227" t="s">
        <v>39</v>
      </c>
      <c r="O179" s="228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1" t="s">
        <v>139</v>
      </c>
      <c r="AT179" s="231" t="s">
        <v>135</v>
      </c>
      <c r="AU179" s="231" t="s">
        <v>84</v>
      </c>
      <c r="AY179" s="16" t="s">
        <v>133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6" t="s">
        <v>82</v>
      </c>
      <c r="BK179" s="232">
        <f>ROUND(I179*H179,2)</f>
        <v>0</v>
      </c>
      <c r="BL179" s="16" t="s">
        <v>139</v>
      </c>
      <c r="BM179" s="231" t="s">
        <v>340</v>
      </c>
    </row>
    <row r="180" s="2" customFormat="1" ht="6.96" customHeight="1">
      <c r="A180" s="37"/>
      <c r="B180" s="65"/>
      <c r="C180" s="66"/>
      <c r="D180" s="66"/>
      <c r="E180" s="66"/>
      <c r="F180" s="66"/>
      <c r="G180" s="66"/>
      <c r="H180" s="66"/>
      <c r="I180" s="66"/>
      <c r="J180" s="66"/>
      <c r="K180" s="66"/>
      <c r="L180" s="43"/>
      <c r="M180" s="37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</row>
  </sheetData>
  <sheetProtection sheet="1" autoFilter="0" formatColumns="0" formatRows="0" objects="1" scenarios="1" spinCount="100000" saltValue="P33rlIwKpfdMoMVf8Ql4Nv4OhHl6oB3/woc+o7F/rNaOdvpbboJ3281WNzweulKtWzuJeoWf86M68DlBM549xg==" hashValue="G1H0/jALNHDf+PLD0MJxgR0uorW1XSDqre8IXX2DiGvt7dOCuZw8JeXE/rtnf8RMyw1/po9u1f13OS44jBy7zw==" algorithmName="SHA-512" password="CC35"/>
  <autoFilter ref="C123:K179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84</v>
      </c>
    </row>
    <row r="4" s="1" customFormat="1" ht="24.96" customHeight="1">
      <c r="B4" s="19"/>
      <c r="D4" s="137" t="s">
        <v>109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Modernizace stravovacího provozu, MN Dvůr Králové nad Labem - Neuznatelné náklady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110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341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12. 2. 2024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>MP technik s.r.o.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>MP technik s.r.o.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34</v>
      </c>
      <c r="E30" s="37"/>
      <c r="F30" s="37"/>
      <c r="G30" s="37"/>
      <c r="H30" s="37"/>
      <c r="I30" s="37"/>
      <c r="J30" s="150">
        <f>ROUND(J120,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36</v>
      </c>
      <c r="G32" s="37"/>
      <c r="H32" s="37"/>
      <c r="I32" s="151" t="s">
        <v>35</v>
      </c>
      <c r="J32" s="151" t="s">
        <v>37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38</v>
      </c>
      <c r="E33" s="139" t="s">
        <v>39</v>
      </c>
      <c r="F33" s="153">
        <f>ROUND((SUM(BE120:BE140)),  2)</f>
        <v>0</v>
      </c>
      <c r="G33" s="37"/>
      <c r="H33" s="37"/>
      <c r="I33" s="154">
        <v>0.20999999999999999</v>
      </c>
      <c r="J33" s="153">
        <f>ROUND(((SUM(BE120:BE140))*I33),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40</v>
      </c>
      <c r="F34" s="153">
        <f>ROUND((SUM(BF120:BF140)),  2)</f>
        <v>0</v>
      </c>
      <c r="G34" s="37"/>
      <c r="H34" s="37"/>
      <c r="I34" s="154">
        <v>0.12</v>
      </c>
      <c r="J34" s="153">
        <f>ROUND(((SUM(BF120:BF140))*I34),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41</v>
      </c>
      <c r="F35" s="153">
        <f>ROUND((SUM(BG120:BG140)),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42</v>
      </c>
      <c r="F36" s="153">
        <f>ROUND((SUM(BH120:BH140)),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43</v>
      </c>
      <c r="F37" s="153">
        <f>ROUND((SUM(BI120:BI140)),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44</v>
      </c>
      <c r="E39" s="157"/>
      <c r="F39" s="157"/>
      <c r="G39" s="158" t="s">
        <v>45</v>
      </c>
      <c r="H39" s="159" t="s">
        <v>46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47</v>
      </c>
      <c r="E50" s="163"/>
      <c r="F50" s="163"/>
      <c r="G50" s="162" t="s">
        <v>48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49</v>
      </c>
      <c r="E61" s="165"/>
      <c r="F61" s="166" t="s">
        <v>50</v>
      </c>
      <c r="G61" s="164" t="s">
        <v>49</v>
      </c>
      <c r="H61" s="165"/>
      <c r="I61" s="165"/>
      <c r="J61" s="167" t="s">
        <v>50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51</v>
      </c>
      <c r="E65" s="168"/>
      <c r="F65" s="168"/>
      <c r="G65" s="162" t="s">
        <v>52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49</v>
      </c>
      <c r="E76" s="165"/>
      <c r="F76" s="166" t="s">
        <v>50</v>
      </c>
      <c r="G76" s="164" t="s">
        <v>49</v>
      </c>
      <c r="H76" s="165"/>
      <c r="I76" s="165"/>
      <c r="J76" s="167" t="s">
        <v>50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Modernizace stravovacího provozu, MN Dvůr Králové nad Labem - Neuznatelné náklady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110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VYT - Vytápění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12. 2. 2024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>MP technik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>MP technik s.r.o.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113</v>
      </c>
      <c r="D94" s="175"/>
      <c r="E94" s="175"/>
      <c r="F94" s="175"/>
      <c r="G94" s="175"/>
      <c r="H94" s="175"/>
      <c r="I94" s="175"/>
      <c r="J94" s="176" t="s">
        <v>114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115</v>
      </c>
      <c r="D96" s="39"/>
      <c r="E96" s="39"/>
      <c r="F96" s="39"/>
      <c r="G96" s="39"/>
      <c r="H96" s="39"/>
      <c r="I96" s="39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116</v>
      </c>
    </row>
    <row r="97" s="9" customFormat="1" ht="24.96" customHeight="1">
      <c r="A97" s="9"/>
      <c r="B97" s="178"/>
      <c r="C97" s="179"/>
      <c r="D97" s="180" t="s">
        <v>142</v>
      </c>
      <c r="E97" s="181"/>
      <c r="F97" s="181"/>
      <c r="G97" s="181"/>
      <c r="H97" s="181"/>
      <c r="I97" s="181"/>
      <c r="J97" s="182">
        <f>J121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8"/>
      <c r="C98" s="179"/>
      <c r="D98" s="180" t="s">
        <v>342</v>
      </c>
      <c r="E98" s="181"/>
      <c r="F98" s="181"/>
      <c r="G98" s="181"/>
      <c r="H98" s="181"/>
      <c r="I98" s="181"/>
      <c r="J98" s="182">
        <f>J124</f>
        <v>0</v>
      </c>
      <c r="K98" s="179"/>
      <c r="L98" s="18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8"/>
      <c r="C99" s="179"/>
      <c r="D99" s="180" t="s">
        <v>117</v>
      </c>
      <c r="E99" s="181"/>
      <c r="F99" s="181"/>
      <c r="G99" s="181"/>
      <c r="H99" s="181"/>
      <c r="I99" s="181"/>
      <c r="J99" s="182">
        <f>J138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4"/>
      <c r="C100" s="185"/>
      <c r="D100" s="186" t="s">
        <v>145</v>
      </c>
      <c r="E100" s="187"/>
      <c r="F100" s="187"/>
      <c r="G100" s="187"/>
      <c r="H100" s="187"/>
      <c r="I100" s="187"/>
      <c r="J100" s="188">
        <f>J139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119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6.25" customHeight="1">
      <c r="A110" s="37"/>
      <c r="B110" s="38"/>
      <c r="C110" s="39"/>
      <c r="D110" s="39"/>
      <c r="E110" s="173" t="str">
        <f>E7</f>
        <v>Modernizace stravovacího provozu, MN Dvůr Králové nad Labem - Neuznatelné náklady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110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E9</f>
        <v>VYT - Vytápění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F12</f>
        <v xml:space="preserve"> </v>
      </c>
      <c r="G114" s="39"/>
      <c r="H114" s="39"/>
      <c r="I114" s="31" t="s">
        <v>22</v>
      </c>
      <c r="J114" s="78" t="str">
        <f>IF(J12="","",J12)</f>
        <v>12. 2. 2024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9"/>
      <c r="E116" s="39"/>
      <c r="F116" s="26" t="str">
        <f>E15</f>
        <v xml:space="preserve"> </v>
      </c>
      <c r="G116" s="39"/>
      <c r="H116" s="39"/>
      <c r="I116" s="31" t="s">
        <v>29</v>
      </c>
      <c r="J116" s="35" t="str">
        <f>E21</f>
        <v>MP technik s.r.o.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27</v>
      </c>
      <c r="D117" s="39"/>
      <c r="E117" s="39"/>
      <c r="F117" s="26" t="str">
        <f>IF(E18="","",E18)</f>
        <v>Vyplň údaj</v>
      </c>
      <c r="G117" s="39"/>
      <c r="H117" s="39"/>
      <c r="I117" s="31" t="s">
        <v>32</v>
      </c>
      <c r="J117" s="35" t="str">
        <f>E24</f>
        <v>MP technik s.r.o.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90"/>
      <c r="B119" s="191"/>
      <c r="C119" s="192" t="s">
        <v>120</v>
      </c>
      <c r="D119" s="193" t="s">
        <v>59</v>
      </c>
      <c r="E119" s="193" t="s">
        <v>55</v>
      </c>
      <c r="F119" s="193" t="s">
        <v>56</v>
      </c>
      <c r="G119" s="193" t="s">
        <v>121</v>
      </c>
      <c r="H119" s="193" t="s">
        <v>122</v>
      </c>
      <c r="I119" s="193" t="s">
        <v>123</v>
      </c>
      <c r="J119" s="194" t="s">
        <v>114</v>
      </c>
      <c r="K119" s="195" t="s">
        <v>124</v>
      </c>
      <c r="L119" s="196"/>
      <c r="M119" s="99" t="s">
        <v>1</v>
      </c>
      <c r="N119" s="100" t="s">
        <v>38</v>
      </c>
      <c r="O119" s="100" t="s">
        <v>125</v>
      </c>
      <c r="P119" s="100" t="s">
        <v>126</v>
      </c>
      <c r="Q119" s="100" t="s">
        <v>127</v>
      </c>
      <c r="R119" s="100" t="s">
        <v>128</v>
      </c>
      <c r="S119" s="100" t="s">
        <v>129</v>
      </c>
      <c r="T119" s="101" t="s">
        <v>130</v>
      </c>
      <c r="U119" s="190"/>
      <c r="V119" s="190"/>
      <c r="W119" s="190"/>
      <c r="X119" s="190"/>
      <c r="Y119" s="190"/>
      <c r="Z119" s="190"/>
      <c r="AA119" s="190"/>
      <c r="AB119" s="190"/>
      <c r="AC119" s="190"/>
      <c r="AD119" s="190"/>
      <c r="AE119" s="190"/>
    </row>
    <row r="120" s="2" customFormat="1" ht="22.8" customHeight="1">
      <c r="A120" s="37"/>
      <c r="B120" s="38"/>
      <c r="C120" s="106" t="s">
        <v>131</v>
      </c>
      <c r="D120" s="39"/>
      <c r="E120" s="39"/>
      <c r="F120" s="39"/>
      <c r="G120" s="39"/>
      <c r="H120" s="39"/>
      <c r="I120" s="39"/>
      <c r="J120" s="197">
        <f>BK120</f>
        <v>0</v>
      </c>
      <c r="K120" s="39"/>
      <c r="L120" s="43"/>
      <c r="M120" s="102"/>
      <c r="N120" s="198"/>
      <c r="O120" s="103"/>
      <c r="P120" s="199">
        <f>P121+P124+P138</f>
        <v>0</v>
      </c>
      <c r="Q120" s="103"/>
      <c r="R120" s="199">
        <f>R121+R124+R138</f>
        <v>0</v>
      </c>
      <c r="S120" s="103"/>
      <c r="T120" s="200">
        <f>T121+T124+T138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73</v>
      </c>
      <c r="AU120" s="16" t="s">
        <v>116</v>
      </c>
      <c r="BK120" s="201">
        <f>BK121+BK124+BK138</f>
        <v>0</v>
      </c>
    </row>
    <row r="121" s="12" customFormat="1" ht="25.92" customHeight="1">
      <c r="A121" s="12"/>
      <c r="B121" s="202"/>
      <c r="C121" s="203"/>
      <c r="D121" s="204" t="s">
        <v>73</v>
      </c>
      <c r="E121" s="205" t="s">
        <v>146</v>
      </c>
      <c r="F121" s="205" t="s">
        <v>147</v>
      </c>
      <c r="G121" s="203"/>
      <c r="H121" s="203"/>
      <c r="I121" s="206"/>
      <c r="J121" s="207">
        <f>BK121</f>
        <v>0</v>
      </c>
      <c r="K121" s="203"/>
      <c r="L121" s="208"/>
      <c r="M121" s="209"/>
      <c r="N121" s="210"/>
      <c r="O121" s="210"/>
      <c r="P121" s="211">
        <f>SUM(P122:P123)</f>
        <v>0</v>
      </c>
      <c r="Q121" s="210"/>
      <c r="R121" s="211">
        <f>SUM(R122:R123)</f>
        <v>0</v>
      </c>
      <c r="S121" s="210"/>
      <c r="T121" s="212">
        <f>SUM(T122:T123)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82</v>
      </c>
      <c r="AT121" s="214" t="s">
        <v>73</v>
      </c>
      <c r="AU121" s="214" t="s">
        <v>74</v>
      </c>
      <c r="AY121" s="213" t="s">
        <v>133</v>
      </c>
      <c r="BK121" s="215">
        <f>SUM(BK122:BK123)</f>
        <v>0</v>
      </c>
    </row>
    <row r="122" s="2" customFormat="1" ht="24.15" customHeight="1">
      <c r="A122" s="37"/>
      <c r="B122" s="38"/>
      <c r="C122" s="218" t="s">
        <v>74</v>
      </c>
      <c r="D122" s="218" t="s">
        <v>135</v>
      </c>
      <c r="E122" s="219" t="s">
        <v>343</v>
      </c>
      <c r="F122" s="220" t="s">
        <v>344</v>
      </c>
      <c r="G122" s="221" t="s">
        <v>150</v>
      </c>
      <c r="H122" s="222">
        <v>25</v>
      </c>
      <c r="I122" s="223"/>
      <c r="J122" s="224">
        <f>ROUND(I122*H122,2)</f>
        <v>0</v>
      </c>
      <c r="K122" s="225"/>
      <c r="L122" s="43"/>
      <c r="M122" s="233" t="s">
        <v>1</v>
      </c>
      <c r="N122" s="234" t="s">
        <v>39</v>
      </c>
      <c r="O122" s="90"/>
      <c r="P122" s="235">
        <f>O122*H122</f>
        <v>0</v>
      </c>
      <c r="Q122" s="235">
        <v>0</v>
      </c>
      <c r="R122" s="235">
        <f>Q122*H122</f>
        <v>0</v>
      </c>
      <c r="S122" s="235">
        <v>0</v>
      </c>
      <c r="T122" s="236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31" t="s">
        <v>139</v>
      </c>
      <c r="AT122" s="231" t="s">
        <v>135</v>
      </c>
      <c r="AU122" s="231" t="s">
        <v>82</v>
      </c>
      <c r="AY122" s="16" t="s">
        <v>133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6" t="s">
        <v>82</v>
      </c>
      <c r="BK122" s="232">
        <f>ROUND(I122*H122,2)</f>
        <v>0</v>
      </c>
      <c r="BL122" s="16" t="s">
        <v>139</v>
      </c>
      <c r="BM122" s="231" t="s">
        <v>84</v>
      </c>
    </row>
    <row r="123" s="2" customFormat="1" ht="16.5" customHeight="1">
      <c r="A123" s="37"/>
      <c r="B123" s="38"/>
      <c r="C123" s="218" t="s">
        <v>74</v>
      </c>
      <c r="D123" s="218" t="s">
        <v>135</v>
      </c>
      <c r="E123" s="219" t="s">
        <v>345</v>
      </c>
      <c r="F123" s="220" t="s">
        <v>346</v>
      </c>
      <c r="G123" s="221" t="s">
        <v>166</v>
      </c>
      <c r="H123" s="222">
        <v>2</v>
      </c>
      <c r="I123" s="223"/>
      <c r="J123" s="224">
        <f>ROUND(I123*H123,2)</f>
        <v>0</v>
      </c>
      <c r="K123" s="225"/>
      <c r="L123" s="43"/>
      <c r="M123" s="233" t="s">
        <v>1</v>
      </c>
      <c r="N123" s="234" t="s">
        <v>39</v>
      </c>
      <c r="O123" s="90"/>
      <c r="P123" s="235">
        <f>O123*H123</f>
        <v>0</v>
      </c>
      <c r="Q123" s="235">
        <v>0</v>
      </c>
      <c r="R123" s="235">
        <f>Q123*H123</f>
        <v>0</v>
      </c>
      <c r="S123" s="235">
        <v>0</v>
      </c>
      <c r="T123" s="236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31" t="s">
        <v>139</v>
      </c>
      <c r="AT123" s="231" t="s">
        <v>135</v>
      </c>
      <c r="AU123" s="231" t="s">
        <v>82</v>
      </c>
      <c r="AY123" s="16" t="s">
        <v>133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6" t="s">
        <v>82</v>
      </c>
      <c r="BK123" s="232">
        <f>ROUND(I123*H123,2)</f>
        <v>0</v>
      </c>
      <c r="BL123" s="16" t="s">
        <v>139</v>
      </c>
      <c r="BM123" s="231" t="s">
        <v>139</v>
      </c>
    </row>
    <row r="124" s="12" customFormat="1" ht="25.92" customHeight="1">
      <c r="A124" s="12"/>
      <c r="B124" s="202"/>
      <c r="C124" s="203"/>
      <c r="D124" s="204" t="s">
        <v>73</v>
      </c>
      <c r="E124" s="205" t="s">
        <v>162</v>
      </c>
      <c r="F124" s="205" t="s">
        <v>174</v>
      </c>
      <c r="G124" s="203"/>
      <c r="H124" s="203"/>
      <c r="I124" s="206"/>
      <c r="J124" s="207">
        <f>BK124</f>
        <v>0</v>
      </c>
      <c r="K124" s="203"/>
      <c r="L124" s="208"/>
      <c r="M124" s="209"/>
      <c r="N124" s="210"/>
      <c r="O124" s="210"/>
      <c r="P124" s="211">
        <f>SUM(P125:P137)</f>
        <v>0</v>
      </c>
      <c r="Q124" s="210"/>
      <c r="R124" s="211">
        <f>SUM(R125:R137)</f>
        <v>0</v>
      </c>
      <c r="S124" s="210"/>
      <c r="T124" s="212">
        <f>SUM(T125:T137)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82</v>
      </c>
      <c r="AT124" s="214" t="s">
        <v>73</v>
      </c>
      <c r="AU124" s="214" t="s">
        <v>74</v>
      </c>
      <c r="AY124" s="213" t="s">
        <v>133</v>
      </c>
      <c r="BK124" s="215">
        <f>SUM(BK125:BK137)</f>
        <v>0</v>
      </c>
    </row>
    <row r="125" s="2" customFormat="1" ht="24.15" customHeight="1">
      <c r="A125" s="37"/>
      <c r="B125" s="38"/>
      <c r="C125" s="218" t="s">
        <v>74</v>
      </c>
      <c r="D125" s="218" t="s">
        <v>135</v>
      </c>
      <c r="E125" s="219" t="s">
        <v>347</v>
      </c>
      <c r="F125" s="220" t="s">
        <v>348</v>
      </c>
      <c r="G125" s="221" t="s">
        <v>138</v>
      </c>
      <c r="H125" s="222">
        <v>1</v>
      </c>
      <c r="I125" s="223"/>
      <c r="J125" s="224">
        <f>ROUND(I125*H125,2)</f>
        <v>0</v>
      </c>
      <c r="K125" s="225"/>
      <c r="L125" s="43"/>
      <c r="M125" s="233" t="s">
        <v>1</v>
      </c>
      <c r="N125" s="234" t="s">
        <v>39</v>
      </c>
      <c r="O125" s="90"/>
      <c r="P125" s="235">
        <f>O125*H125</f>
        <v>0</v>
      </c>
      <c r="Q125" s="235">
        <v>0</v>
      </c>
      <c r="R125" s="235">
        <f>Q125*H125</f>
        <v>0</v>
      </c>
      <c r="S125" s="235">
        <v>0</v>
      </c>
      <c r="T125" s="236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1" t="s">
        <v>139</v>
      </c>
      <c r="AT125" s="231" t="s">
        <v>135</v>
      </c>
      <c r="AU125" s="231" t="s">
        <v>82</v>
      </c>
      <c r="AY125" s="16" t="s">
        <v>133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6" t="s">
        <v>82</v>
      </c>
      <c r="BK125" s="232">
        <f>ROUND(I125*H125,2)</f>
        <v>0</v>
      </c>
      <c r="BL125" s="16" t="s">
        <v>139</v>
      </c>
      <c r="BM125" s="231" t="s">
        <v>155</v>
      </c>
    </row>
    <row r="126" s="2" customFormat="1" ht="16.5" customHeight="1">
      <c r="A126" s="37"/>
      <c r="B126" s="38"/>
      <c r="C126" s="218" t="s">
        <v>74</v>
      </c>
      <c r="D126" s="218" t="s">
        <v>135</v>
      </c>
      <c r="E126" s="219" t="s">
        <v>349</v>
      </c>
      <c r="F126" s="220" t="s">
        <v>182</v>
      </c>
      <c r="G126" s="221" t="s">
        <v>183</v>
      </c>
      <c r="H126" s="237"/>
      <c r="I126" s="223"/>
      <c r="J126" s="224">
        <f>ROUND(I126*H126,2)</f>
        <v>0</v>
      </c>
      <c r="K126" s="225"/>
      <c r="L126" s="43"/>
      <c r="M126" s="233" t="s">
        <v>1</v>
      </c>
      <c r="N126" s="234" t="s">
        <v>39</v>
      </c>
      <c r="O126" s="90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1" t="s">
        <v>139</v>
      </c>
      <c r="AT126" s="231" t="s">
        <v>135</v>
      </c>
      <c r="AU126" s="231" t="s">
        <v>82</v>
      </c>
      <c r="AY126" s="16" t="s">
        <v>133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6" t="s">
        <v>82</v>
      </c>
      <c r="BK126" s="232">
        <f>ROUND(I126*H126,2)</f>
        <v>0</v>
      </c>
      <c r="BL126" s="16" t="s">
        <v>139</v>
      </c>
      <c r="BM126" s="231" t="s">
        <v>158</v>
      </c>
    </row>
    <row r="127" s="2" customFormat="1" ht="16.5" customHeight="1">
      <c r="A127" s="37"/>
      <c r="B127" s="38"/>
      <c r="C127" s="218" t="s">
        <v>74</v>
      </c>
      <c r="D127" s="218" t="s">
        <v>135</v>
      </c>
      <c r="E127" s="219" t="s">
        <v>350</v>
      </c>
      <c r="F127" s="220" t="s">
        <v>351</v>
      </c>
      <c r="G127" s="221" t="s">
        <v>138</v>
      </c>
      <c r="H127" s="222">
        <v>1</v>
      </c>
      <c r="I127" s="223"/>
      <c r="J127" s="224">
        <f>ROUND(I127*H127,2)</f>
        <v>0</v>
      </c>
      <c r="K127" s="225"/>
      <c r="L127" s="43"/>
      <c r="M127" s="233" t="s">
        <v>1</v>
      </c>
      <c r="N127" s="234" t="s">
        <v>39</v>
      </c>
      <c r="O127" s="90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1" t="s">
        <v>139</v>
      </c>
      <c r="AT127" s="231" t="s">
        <v>135</v>
      </c>
      <c r="AU127" s="231" t="s">
        <v>82</v>
      </c>
      <c r="AY127" s="16" t="s">
        <v>133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6" t="s">
        <v>82</v>
      </c>
      <c r="BK127" s="232">
        <f>ROUND(I127*H127,2)</f>
        <v>0</v>
      </c>
      <c r="BL127" s="16" t="s">
        <v>139</v>
      </c>
      <c r="BM127" s="231" t="s">
        <v>161</v>
      </c>
    </row>
    <row r="128" s="2" customFormat="1" ht="33" customHeight="1">
      <c r="A128" s="37"/>
      <c r="B128" s="38"/>
      <c r="C128" s="218" t="s">
        <v>74</v>
      </c>
      <c r="D128" s="218" t="s">
        <v>135</v>
      </c>
      <c r="E128" s="219" t="s">
        <v>352</v>
      </c>
      <c r="F128" s="220" t="s">
        <v>189</v>
      </c>
      <c r="G128" s="221" t="s">
        <v>138</v>
      </c>
      <c r="H128" s="222">
        <v>1</v>
      </c>
      <c r="I128" s="223"/>
      <c r="J128" s="224">
        <f>ROUND(I128*H128,2)</f>
        <v>0</v>
      </c>
      <c r="K128" s="225"/>
      <c r="L128" s="43"/>
      <c r="M128" s="233" t="s">
        <v>1</v>
      </c>
      <c r="N128" s="234" t="s">
        <v>39</v>
      </c>
      <c r="O128" s="90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1" t="s">
        <v>139</v>
      </c>
      <c r="AT128" s="231" t="s">
        <v>135</v>
      </c>
      <c r="AU128" s="231" t="s">
        <v>82</v>
      </c>
      <c r="AY128" s="16" t="s">
        <v>133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6" t="s">
        <v>82</v>
      </c>
      <c r="BK128" s="232">
        <f>ROUND(I128*H128,2)</f>
        <v>0</v>
      </c>
      <c r="BL128" s="16" t="s">
        <v>139</v>
      </c>
      <c r="BM128" s="231" t="s">
        <v>8</v>
      </c>
    </row>
    <row r="129" s="2" customFormat="1" ht="37.8" customHeight="1">
      <c r="A129" s="37"/>
      <c r="B129" s="38"/>
      <c r="C129" s="218" t="s">
        <v>74</v>
      </c>
      <c r="D129" s="218" t="s">
        <v>135</v>
      </c>
      <c r="E129" s="219" t="s">
        <v>353</v>
      </c>
      <c r="F129" s="220" t="s">
        <v>186</v>
      </c>
      <c r="G129" s="221" t="s">
        <v>138</v>
      </c>
      <c r="H129" s="222">
        <v>1</v>
      </c>
      <c r="I129" s="223"/>
      <c r="J129" s="224">
        <f>ROUND(I129*H129,2)</f>
        <v>0</v>
      </c>
      <c r="K129" s="225"/>
      <c r="L129" s="43"/>
      <c r="M129" s="233" t="s">
        <v>1</v>
      </c>
      <c r="N129" s="234" t="s">
        <v>39</v>
      </c>
      <c r="O129" s="90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1" t="s">
        <v>139</v>
      </c>
      <c r="AT129" s="231" t="s">
        <v>135</v>
      </c>
      <c r="AU129" s="231" t="s">
        <v>82</v>
      </c>
      <c r="AY129" s="16" t="s">
        <v>133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6" t="s">
        <v>82</v>
      </c>
      <c r="BK129" s="232">
        <f>ROUND(I129*H129,2)</f>
        <v>0</v>
      </c>
      <c r="BL129" s="16" t="s">
        <v>139</v>
      </c>
      <c r="BM129" s="231" t="s">
        <v>169</v>
      </c>
    </row>
    <row r="130" s="2" customFormat="1" ht="16.5" customHeight="1">
      <c r="A130" s="37"/>
      <c r="B130" s="38"/>
      <c r="C130" s="218" t="s">
        <v>74</v>
      </c>
      <c r="D130" s="218" t="s">
        <v>135</v>
      </c>
      <c r="E130" s="219" t="s">
        <v>354</v>
      </c>
      <c r="F130" s="220" t="s">
        <v>355</v>
      </c>
      <c r="G130" s="221" t="s">
        <v>138</v>
      </c>
      <c r="H130" s="222">
        <v>1</v>
      </c>
      <c r="I130" s="223"/>
      <c r="J130" s="224">
        <f>ROUND(I130*H130,2)</f>
        <v>0</v>
      </c>
      <c r="K130" s="225"/>
      <c r="L130" s="43"/>
      <c r="M130" s="233" t="s">
        <v>1</v>
      </c>
      <c r="N130" s="234" t="s">
        <v>39</v>
      </c>
      <c r="O130" s="90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1" t="s">
        <v>139</v>
      </c>
      <c r="AT130" s="231" t="s">
        <v>135</v>
      </c>
      <c r="AU130" s="231" t="s">
        <v>82</v>
      </c>
      <c r="AY130" s="16" t="s">
        <v>133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6" t="s">
        <v>82</v>
      </c>
      <c r="BK130" s="232">
        <f>ROUND(I130*H130,2)</f>
        <v>0</v>
      </c>
      <c r="BL130" s="16" t="s">
        <v>139</v>
      </c>
      <c r="BM130" s="231" t="s">
        <v>172</v>
      </c>
    </row>
    <row r="131" s="2" customFormat="1" ht="16.5" customHeight="1">
      <c r="A131" s="37"/>
      <c r="B131" s="38"/>
      <c r="C131" s="218" t="s">
        <v>74</v>
      </c>
      <c r="D131" s="218" t="s">
        <v>135</v>
      </c>
      <c r="E131" s="219" t="s">
        <v>356</v>
      </c>
      <c r="F131" s="220" t="s">
        <v>357</v>
      </c>
      <c r="G131" s="221" t="s">
        <v>138</v>
      </c>
      <c r="H131" s="222">
        <v>1</v>
      </c>
      <c r="I131" s="223"/>
      <c r="J131" s="224">
        <f>ROUND(I131*H131,2)</f>
        <v>0</v>
      </c>
      <c r="K131" s="225"/>
      <c r="L131" s="43"/>
      <c r="M131" s="233" t="s">
        <v>1</v>
      </c>
      <c r="N131" s="234" t="s">
        <v>39</v>
      </c>
      <c r="O131" s="90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1" t="s">
        <v>139</v>
      </c>
      <c r="AT131" s="231" t="s">
        <v>135</v>
      </c>
      <c r="AU131" s="231" t="s">
        <v>82</v>
      </c>
      <c r="AY131" s="16" t="s">
        <v>133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6" t="s">
        <v>82</v>
      </c>
      <c r="BK131" s="232">
        <f>ROUND(I131*H131,2)</f>
        <v>0</v>
      </c>
      <c r="BL131" s="16" t="s">
        <v>139</v>
      </c>
      <c r="BM131" s="231" t="s">
        <v>177</v>
      </c>
    </row>
    <row r="132" s="2" customFormat="1" ht="16.5" customHeight="1">
      <c r="A132" s="37"/>
      <c r="B132" s="38"/>
      <c r="C132" s="218" t="s">
        <v>74</v>
      </c>
      <c r="D132" s="218" t="s">
        <v>135</v>
      </c>
      <c r="E132" s="219" t="s">
        <v>358</v>
      </c>
      <c r="F132" s="220" t="s">
        <v>359</v>
      </c>
      <c r="G132" s="221" t="s">
        <v>138</v>
      </c>
      <c r="H132" s="222">
        <v>1</v>
      </c>
      <c r="I132" s="223"/>
      <c r="J132" s="224">
        <f>ROUND(I132*H132,2)</f>
        <v>0</v>
      </c>
      <c r="K132" s="225"/>
      <c r="L132" s="43"/>
      <c r="M132" s="233" t="s">
        <v>1</v>
      </c>
      <c r="N132" s="234" t="s">
        <v>39</v>
      </c>
      <c r="O132" s="90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1" t="s">
        <v>139</v>
      </c>
      <c r="AT132" s="231" t="s">
        <v>135</v>
      </c>
      <c r="AU132" s="231" t="s">
        <v>82</v>
      </c>
      <c r="AY132" s="16" t="s">
        <v>133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6" t="s">
        <v>82</v>
      </c>
      <c r="BK132" s="232">
        <f>ROUND(I132*H132,2)</f>
        <v>0</v>
      </c>
      <c r="BL132" s="16" t="s">
        <v>139</v>
      </c>
      <c r="BM132" s="231" t="s">
        <v>180</v>
      </c>
    </row>
    <row r="133" s="2" customFormat="1" ht="16.5" customHeight="1">
      <c r="A133" s="37"/>
      <c r="B133" s="38"/>
      <c r="C133" s="218" t="s">
        <v>74</v>
      </c>
      <c r="D133" s="218" t="s">
        <v>135</v>
      </c>
      <c r="E133" s="219" t="s">
        <v>360</v>
      </c>
      <c r="F133" s="220" t="s">
        <v>361</v>
      </c>
      <c r="G133" s="221" t="s">
        <v>138</v>
      </c>
      <c r="H133" s="222">
        <v>1</v>
      </c>
      <c r="I133" s="223"/>
      <c r="J133" s="224">
        <f>ROUND(I133*H133,2)</f>
        <v>0</v>
      </c>
      <c r="K133" s="225"/>
      <c r="L133" s="43"/>
      <c r="M133" s="233" t="s">
        <v>1</v>
      </c>
      <c r="N133" s="234" t="s">
        <v>39</v>
      </c>
      <c r="O133" s="90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1" t="s">
        <v>139</v>
      </c>
      <c r="AT133" s="231" t="s">
        <v>135</v>
      </c>
      <c r="AU133" s="231" t="s">
        <v>82</v>
      </c>
      <c r="AY133" s="16" t="s">
        <v>133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6" t="s">
        <v>82</v>
      </c>
      <c r="BK133" s="232">
        <f>ROUND(I133*H133,2)</f>
        <v>0</v>
      </c>
      <c r="BL133" s="16" t="s">
        <v>139</v>
      </c>
      <c r="BM133" s="231" t="s">
        <v>184</v>
      </c>
    </row>
    <row r="134" s="2" customFormat="1" ht="16.5" customHeight="1">
      <c r="A134" s="37"/>
      <c r="B134" s="38"/>
      <c r="C134" s="218" t="s">
        <v>74</v>
      </c>
      <c r="D134" s="218" t="s">
        <v>135</v>
      </c>
      <c r="E134" s="219" t="s">
        <v>362</v>
      </c>
      <c r="F134" s="220" t="s">
        <v>363</v>
      </c>
      <c r="G134" s="221" t="s">
        <v>138</v>
      </c>
      <c r="H134" s="222">
        <v>1</v>
      </c>
      <c r="I134" s="223"/>
      <c r="J134" s="224">
        <f>ROUND(I134*H134,2)</f>
        <v>0</v>
      </c>
      <c r="K134" s="225"/>
      <c r="L134" s="43"/>
      <c r="M134" s="233" t="s">
        <v>1</v>
      </c>
      <c r="N134" s="234" t="s">
        <v>39</v>
      </c>
      <c r="O134" s="90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1" t="s">
        <v>139</v>
      </c>
      <c r="AT134" s="231" t="s">
        <v>135</v>
      </c>
      <c r="AU134" s="231" t="s">
        <v>82</v>
      </c>
      <c r="AY134" s="16" t="s">
        <v>133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6" t="s">
        <v>82</v>
      </c>
      <c r="BK134" s="232">
        <f>ROUND(I134*H134,2)</f>
        <v>0</v>
      </c>
      <c r="BL134" s="16" t="s">
        <v>139</v>
      </c>
      <c r="BM134" s="231" t="s">
        <v>187</v>
      </c>
    </row>
    <row r="135" s="2" customFormat="1" ht="16.5" customHeight="1">
      <c r="A135" s="37"/>
      <c r="B135" s="38"/>
      <c r="C135" s="218" t="s">
        <v>74</v>
      </c>
      <c r="D135" s="218" t="s">
        <v>135</v>
      </c>
      <c r="E135" s="219" t="s">
        <v>364</v>
      </c>
      <c r="F135" s="220" t="s">
        <v>365</v>
      </c>
      <c r="G135" s="221" t="s">
        <v>138</v>
      </c>
      <c r="H135" s="222">
        <v>1</v>
      </c>
      <c r="I135" s="223"/>
      <c r="J135" s="224">
        <f>ROUND(I135*H135,2)</f>
        <v>0</v>
      </c>
      <c r="K135" s="225"/>
      <c r="L135" s="43"/>
      <c r="M135" s="233" t="s">
        <v>1</v>
      </c>
      <c r="N135" s="234" t="s">
        <v>39</v>
      </c>
      <c r="O135" s="90"/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1" t="s">
        <v>139</v>
      </c>
      <c r="AT135" s="231" t="s">
        <v>135</v>
      </c>
      <c r="AU135" s="231" t="s">
        <v>82</v>
      </c>
      <c r="AY135" s="16" t="s">
        <v>133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6" t="s">
        <v>82</v>
      </c>
      <c r="BK135" s="232">
        <f>ROUND(I135*H135,2)</f>
        <v>0</v>
      </c>
      <c r="BL135" s="16" t="s">
        <v>139</v>
      </c>
      <c r="BM135" s="231" t="s">
        <v>190</v>
      </c>
    </row>
    <row r="136" s="2" customFormat="1" ht="16.5" customHeight="1">
      <c r="A136" s="37"/>
      <c r="B136" s="38"/>
      <c r="C136" s="218" t="s">
        <v>74</v>
      </c>
      <c r="D136" s="218" t="s">
        <v>135</v>
      </c>
      <c r="E136" s="219" t="s">
        <v>194</v>
      </c>
      <c r="F136" s="220" t="s">
        <v>195</v>
      </c>
      <c r="G136" s="221" t="s">
        <v>138</v>
      </c>
      <c r="H136" s="222">
        <v>1</v>
      </c>
      <c r="I136" s="223"/>
      <c r="J136" s="224">
        <f>ROUND(I136*H136,2)</f>
        <v>0</v>
      </c>
      <c r="K136" s="225"/>
      <c r="L136" s="43"/>
      <c r="M136" s="233" t="s">
        <v>1</v>
      </c>
      <c r="N136" s="234" t="s">
        <v>39</v>
      </c>
      <c r="O136" s="90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1" t="s">
        <v>139</v>
      </c>
      <c r="AT136" s="231" t="s">
        <v>135</v>
      </c>
      <c r="AU136" s="231" t="s">
        <v>82</v>
      </c>
      <c r="AY136" s="16" t="s">
        <v>133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6" t="s">
        <v>82</v>
      </c>
      <c r="BK136" s="232">
        <f>ROUND(I136*H136,2)</f>
        <v>0</v>
      </c>
      <c r="BL136" s="16" t="s">
        <v>139</v>
      </c>
      <c r="BM136" s="231" t="s">
        <v>193</v>
      </c>
    </row>
    <row r="137" s="2" customFormat="1" ht="16.5" customHeight="1">
      <c r="A137" s="37"/>
      <c r="B137" s="38"/>
      <c r="C137" s="218" t="s">
        <v>74</v>
      </c>
      <c r="D137" s="218" t="s">
        <v>135</v>
      </c>
      <c r="E137" s="219" t="s">
        <v>366</v>
      </c>
      <c r="F137" s="220" t="s">
        <v>198</v>
      </c>
      <c r="G137" s="221" t="s">
        <v>138</v>
      </c>
      <c r="H137" s="222">
        <v>1</v>
      </c>
      <c r="I137" s="223"/>
      <c r="J137" s="224">
        <f>ROUND(I137*H137,2)</f>
        <v>0</v>
      </c>
      <c r="K137" s="225"/>
      <c r="L137" s="43"/>
      <c r="M137" s="233" t="s">
        <v>1</v>
      </c>
      <c r="N137" s="234" t="s">
        <v>39</v>
      </c>
      <c r="O137" s="90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1" t="s">
        <v>139</v>
      </c>
      <c r="AT137" s="231" t="s">
        <v>135</v>
      </c>
      <c r="AU137" s="231" t="s">
        <v>82</v>
      </c>
      <c r="AY137" s="16" t="s">
        <v>133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6" t="s">
        <v>82</v>
      </c>
      <c r="BK137" s="232">
        <f>ROUND(I137*H137,2)</f>
        <v>0</v>
      </c>
      <c r="BL137" s="16" t="s">
        <v>139</v>
      </c>
      <c r="BM137" s="231" t="s">
        <v>196</v>
      </c>
    </row>
    <row r="138" s="12" customFormat="1" ht="25.92" customHeight="1">
      <c r="A138" s="12"/>
      <c r="B138" s="202"/>
      <c r="C138" s="203"/>
      <c r="D138" s="204" t="s">
        <v>73</v>
      </c>
      <c r="E138" s="205" t="s">
        <v>132</v>
      </c>
      <c r="F138" s="205" t="s">
        <v>132</v>
      </c>
      <c r="G138" s="203"/>
      <c r="H138" s="203"/>
      <c r="I138" s="206"/>
      <c r="J138" s="207">
        <f>BK138</f>
        <v>0</v>
      </c>
      <c r="K138" s="203"/>
      <c r="L138" s="208"/>
      <c r="M138" s="209"/>
      <c r="N138" s="210"/>
      <c r="O138" s="210"/>
      <c r="P138" s="211">
        <f>P139</f>
        <v>0</v>
      </c>
      <c r="Q138" s="210"/>
      <c r="R138" s="211">
        <f>R139</f>
        <v>0</v>
      </c>
      <c r="S138" s="210"/>
      <c r="T138" s="212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82</v>
      </c>
      <c r="AT138" s="214" t="s">
        <v>73</v>
      </c>
      <c r="AU138" s="214" t="s">
        <v>74</v>
      </c>
      <c r="AY138" s="213" t="s">
        <v>133</v>
      </c>
      <c r="BK138" s="215">
        <f>BK139</f>
        <v>0</v>
      </c>
    </row>
    <row r="139" s="12" customFormat="1" ht="22.8" customHeight="1">
      <c r="A139" s="12"/>
      <c r="B139" s="202"/>
      <c r="C139" s="203"/>
      <c r="D139" s="204" t="s">
        <v>73</v>
      </c>
      <c r="E139" s="216" t="s">
        <v>200</v>
      </c>
      <c r="F139" s="216" t="s">
        <v>201</v>
      </c>
      <c r="G139" s="203"/>
      <c r="H139" s="203"/>
      <c r="I139" s="206"/>
      <c r="J139" s="217">
        <f>BK139</f>
        <v>0</v>
      </c>
      <c r="K139" s="203"/>
      <c r="L139" s="208"/>
      <c r="M139" s="209"/>
      <c r="N139" s="210"/>
      <c r="O139" s="210"/>
      <c r="P139" s="211">
        <f>P140</f>
        <v>0</v>
      </c>
      <c r="Q139" s="210"/>
      <c r="R139" s="211">
        <f>R140</f>
        <v>0</v>
      </c>
      <c r="S139" s="210"/>
      <c r="T139" s="212">
        <f>T140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3" t="s">
        <v>82</v>
      </c>
      <c r="AT139" s="214" t="s">
        <v>73</v>
      </c>
      <c r="AU139" s="214" t="s">
        <v>82</v>
      </c>
      <c r="AY139" s="213" t="s">
        <v>133</v>
      </c>
      <c r="BK139" s="215">
        <f>BK140</f>
        <v>0</v>
      </c>
    </row>
    <row r="140" s="2" customFormat="1" ht="16.5" customHeight="1">
      <c r="A140" s="37"/>
      <c r="B140" s="38"/>
      <c r="C140" s="218" t="s">
        <v>82</v>
      </c>
      <c r="D140" s="218" t="s">
        <v>135</v>
      </c>
      <c r="E140" s="219" t="s">
        <v>202</v>
      </c>
      <c r="F140" s="220" t="s">
        <v>203</v>
      </c>
      <c r="G140" s="221" t="s">
        <v>138</v>
      </c>
      <c r="H140" s="222">
        <v>1</v>
      </c>
      <c r="I140" s="223"/>
      <c r="J140" s="224">
        <f>ROUND(I140*H140,2)</f>
        <v>0</v>
      </c>
      <c r="K140" s="225"/>
      <c r="L140" s="43"/>
      <c r="M140" s="226" t="s">
        <v>1</v>
      </c>
      <c r="N140" s="227" t="s">
        <v>39</v>
      </c>
      <c r="O140" s="228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1" t="s">
        <v>139</v>
      </c>
      <c r="AT140" s="231" t="s">
        <v>135</v>
      </c>
      <c r="AU140" s="231" t="s">
        <v>84</v>
      </c>
      <c r="AY140" s="16" t="s">
        <v>133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6" t="s">
        <v>82</v>
      </c>
      <c r="BK140" s="232">
        <f>ROUND(I140*H140,2)</f>
        <v>0</v>
      </c>
      <c r="BL140" s="16" t="s">
        <v>139</v>
      </c>
      <c r="BM140" s="231" t="s">
        <v>367</v>
      </c>
    </row>
    <row r="141" s="2" customFormat="1" ht="6.96" customHeight="1">
      <c r="A141" s="37"/>
      <c r="B141" s="65"/>
      <c r="C141" s="66"/>
      <c r="D141" s="66"/>
      <c r="E141" s="66"/>
      <c r="F141" s="66"/>
      <c r="G141" s="66"/>
      <c r="H141" s="66"/>
      <c r="I141" s="66"/>
      <c r="J141" s="66"/>
      <c r="K141" s="66"/>
      <c r="L141" s="43"/>
      <c r="M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</row>
  </sheetData>
  <sheetProtection sheet="1" autoFilter="0" formatColumns="0" formatRows="0" objects="1" scenarios="1" spinCount="100000" saltValue="5szYeCuNPneXsiIGV4jeFC6RrzhRqyEq3viBVWX30zXmDLjP4mrZjZw+BEGasW9IWoJ2duthH1eB6mlncFnHdg==" hashValue="gvS//T9WxAxjYEynIncVk6oWRZKYBrO+tiUdFb0pQ8i1VQuqdEu4Vtxo/mjKY0eQPSVgKV+Ak3CmNgflPRDfwg==" algorithmName="SHA-512" password="CC35"/>
  <autoFilter ref="C119:K140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96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84</v>
      </c>
    </row>
    <row r="4" s="1" customFormat="1" ht="24.96" customHeight="1">
      <c r="B4" s="19"/>
      <c r="D4" s="137" t="s">
        <v>109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Modernizace stravovacího provozu, MN Dvůr Králové nad Labem - Neuznatelné náklady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110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368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12. 2. 2024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>MP technik s.r.o.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>MP technik s.r.o.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34</v>
      </c>
      <c r="E30" s="37"/>
      <c r="F30" s="37"/>
      <c r="G30" s="37"/>
      <c r="H30" s="37"/>
      <c r="I30" s="37"/>
      <c r="J30" s="150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36</v>
      </c>
      <c r="G32" s="37"/>
      <c r="H32" s="37"/>
      <c r="I32" s="151" t="s">
        <v>35</v>
      </c>
      <c r="J32" s="151" t="s">
        <v>37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38</v>
      </c>
      <c r="E33" s="139" t="s">
        <v>39</v>
      </c>
      <c r="F33" s="153">
        <f>ROUND((SUM(BE122:BE145)),  2)</f>
        <v>0</v>
      </c>
      <c r="G33" s="37"/>
      <c r="H33" s="37"/>
      <c r="I33" s="154">
        <v>0.20999999999999999</v>
      </c>
      <c r="J33" s="153">
        <f>ROUND(((SUM(BE122:BE145))*I33),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40</v>
      </c>
      <c r="F34" s="153">
        <f>ROUND((SUM(BF122:BF145)),  2)</f>
        <v>0</v>
      </c>
      <c r="G34" s="37"/>
      <c r="H34" s="37"/>
      <c r="I34" s="154">
        <v>0.12</v>
      </c>
      <c r="J34" s="153">
        <f>ROUND(((SUM(BF122:BF145))*I34),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41</v>
      </c>
      <c r="F35" s="153">
        <f>ROUND((SUM(BG122:BG145)),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42</v>
      </c>
      <c r="F36" s="153">
        <f>ROUND((SUM(BH122:BH145)),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43</v>
      </c>
      <c r="F37" s="153">
        <f>ROUND((SUM(BI122:BI145)),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44</v>
      </c>
      <c r="E39" s="157"/>
      <c r="F39" s="157"/>
      <c r="G39" s="158" t="s">
        <v>45</v>
      </c>
      <c r="H39" s="159" t="s">
        <v>46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47</v>
      </c>
      <c r="E50" s="163"/>
      <c r="F50" s="163"/>
      <c r="G50" s="162" t="s">
        <v>48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49</v>
      </c>
      <c r="E61" s="165"/>
      <c r="F61" s="166" t="s">
        <v>50</v>
      </c>
      <c r="G61" s="164" t="s">
        <v>49</v>
      </c>
      <c r="H61" s="165"/>
      <c r="I61" s="165"/>
      <c r="J61" s="167" t="s">
        <v>50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51</v>
      </c>
      <c r="E65" s="168"/>
      <c r="F65" s="168"/>
      <c r="G65" s="162" t="s">
        <v>52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49</v>
      </c>
      <c r="E76" s="165"/>
      <c r="F76" s="166" t="s">
        <v>50</v>
      </c>
      <c r="G76" s="164" t="s">
        <v>49</v>
      </c>
      <c r="H76" s="165"/>
      <c r="I76" s="165"/>
      <c r="J76" s="167" t="s">
        <v>50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Modernizace stravovacího provozu, MN Dvůr Králové nad Labem - Neuznatelné náklady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110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CHL - Chlazení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12. 2. 2024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>MP technik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>MP technik s.r.o.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113</v>
      </c>
      <c r="D94" s="175"/>
      <c r="E94" s="175"/>
      <c r="F94" s="175"/>
      <c r="G94" s="175"/>
      <c r="H94" s="175"/>
      <c r="I94" s="175"/>
      <c r="J94" s="176" t="s">
        <v>114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115</v>
      </c>
      <c r="D96" s="39"/>
      <c r="E96" s="39"/>
      <c r="F96" s="39"/>
      <c r="G96" s="39"/>
      <c r="H96" s="39"/>
      <c r="I96" s="39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116</v>
      </c>
    </row>
    <row r="97" s="9" customFormat="1" ht="24.96" customHeight="1">
      <c r="A97" s="9"/>
      <c r="B97" s="178"/>
      <c r="C97" s="179"/>
      <c r="D97" s="180" t="s">
        <v>369</v>
      </c>
      <c r="E97" s="181"/>
      <c r="F97" s="181"/>
      <c r="G97" s="181"/>
      <c r="H97" s="181"/>
      <c r="I97" s="181"/>
      <c r="J97" s="182">
        <f>J123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8"/>
      <c r="C98" s="179"/>
      <c r="D98" s="180" t="s">
        <v>370</v>
      </c>
      <c r="E98" s="181"/>
      <c r="F98" s="181"/>
      <c r="G98" s="181"/>
      <c r="H98" s="181"/>
      <c r="I98" s="181"/>
      <c r="J98" s="182">
        <f>J124</f>
        <v>0</v>
      </c>
      <c r="K98" s="179"/>
      <c r="L98" s="18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8"/>
      <c r="C99" s="179"/>
      <c r="D99" s="180" t="s">
        <v>371</v>
      </c>
      <c r="E99" s="181"/>
      <c r="F99" s="181"/>
      <c r="G99" s="181"/>
      <c r="H99" s="181"/>
      <c r="I99" s="181"/>
      <c r="J99" s="182">
        <f>J131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8"/>
      <c r="C100" s="179"/>
      <c r="D100" s="180" t="s">
        <v>371</v>
      </c>
      <c r="E100" s="181"/>
      <c r="F100" s="181"/>
      <c r="G100" s="181"/>
      <c r="H100" s="181"/>
      <c r="I100" s="181"/>
      <c r="J100" s="182">
        <f>J137</f>
        <v>0</v>
      </c>
      <c r="K100" s="179"/>
      <c r="L100" s="18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8"/>
      <c r="C101" s="179"/>
      <c r="D101" s="180" t="s">
        <v>117</v>
      </c>
      <c r="E101" s="181"/>
      <c r="F101" s="181"/>
      <c r="G101" s="181"/>
      <c r="H101" s="181"/>
      <c r="I101" s="181"/>
      <c r="J101" s="182">
        <f>J143</f>
        <v>0</v>
      </c>
      <c r="K101" s="179"/>
      <c r="L101" s="18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4"/>
      <c r="C102" s="185"/>
      <c r="D102" s="186" t="s">
        <v>145</v>
      </c>
      <c r="E102" s="187"/>
      <c r="F102" s="187"/>
      <c r="G102" s="187"/>
      <c r="H102" s="187"/>
      <c r="I102" s="187"/>
      <c r="J102" s="188">
        <f>J144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119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6.25" customHeight="1">
      <c r="A112" s="37"/>
      <c r="B112" s="38"/>
      <c r="C112" s="39"/>
      <c r="D112" s="39"/>
      <c r="E112" s="173" t="str">
        <f>E7</f>
        <v>Modernizace stravovacího provozu, MN Dvůr Králové nad Labem - Neuznatelné náklady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110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>CHL - Chlazení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F12</f>
        <v xml:space="preserve"> </v>
      </c>
      <c r="G116" s="39"/>
      <c r="H116" s="39"/>
      <c r="I116" s="31" t="s">
        <v>22</v>
      </c>
      <c r="J116" s="78" t="str">
        <f>IF(J12="","",J12)</f>
        <v>12. 2. 2024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E15</f>
        <v xml:space="preserve"> </v>
      </c>
      <c r="G118" s="39"/>
      <c r="H118" s="39"/>
      <c r="I118" s="31" t="s">
        <v>29</v>
      </c>
      <c r="J118" s="35" t="str">
        <f>E21</f>
        <v>MP technik s.r.o.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27</v>
      </c>
      <c r="D119" s="39"/>
      <c r="E119" s="39"/>
      <c r="F119" s="26" t="str">
        <f>IF(E18="","",E18)</f>
        <v>Vyplň údaj</v>
      </c>
      <c r="G119" s="39"/>
      <c r="H119" s="39"/>
      <c r="I119" s="31" t="s">
        <v>32</v>
      </c>
      <c r="J119" s="35" t="str">
        <f>E24</f>
        <v>MP technik s.r.o.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0"/>
      <c r="B121" s="191"/>
      <c r="C121" s="192" t="s">
        <v>120</v>
      </c>
      <c r="D121" s="193" t="s">
        <v>59</v>
      </c>
      <c r="E121" s="193" t="s">
        <v>55</v>
      </c>
      <c r="F121" s="193" t="s">
        <v>56</v>
      </c>
      <c r="G121" s="193" t="s">
        <v>121</v>
      </c>
      <c r="H121" s="193" t="s">
        <v>122</v>
      </c>
      <c r="I121" s="193" t="s">
        <v>123</v>
      </c>
      <c r="J121" s="194" t="s">
        <v>114</v>
      </c>
      <c r="K121" s="195" t="s">
        <v>124</v>
      </c>
      <c r="L121" s="196"/>
      <c r="M121" s="99" t="s">
        <v>1</v>
      </c>
      <c r="N121" s="100" t="s">
        <v>38</v>
      </c>
      <c r="O121" s="100" t="s">
        <v>125</v>
      </c>
      <c r="P121" s="100" t="s">
        <v>126</v>
      </c>
      <c r="Q121" s="100" t="s">
        <v>127</v>
      </c>
      <c r="R121" s="100" t="s">
        <v>128</v>
      </c>
      <c r="S121" s="100" t="s">
        <v>129</v>
      </c>
      <c r="T121" s="101" t="s">
        <v>130</v>
      </c>
      <c r="U121" s="190"/>
      <c r="V121" s="190"/>
      <c r="W121" s="190"/>
      <c r="X121" s="190"/>
      <c r="Y121" s="190"/>
      <c r="Z121" s="190"/>
      <c r="AA121" s="190"/>
      <c r="AB121" s="190"/>
      <c r="AC121" s="190"/>
      <c r="AD121" s="190"/>
      <c r="AE121" s="190"/>
    </row>
    <row r="122" s="2" customFormat="1" ht="22.8" customHeight="1">
      <c r="A122" s="37"/>
      <c r="B122" s="38"/>
      <c r="C122" s="106" t="s">
        <v>131</v>
      </c>
      <c r="D122" s="39"/>
      <c r="E122" s="39"/>
      <c r="F122" s="39"/>
      <c r="G122" s="39"/>
      <c r="H122" s="39"/>
      <c r="I122" s="39"/>
      <c r="J122" s="197">
        <f>BK122</f>
        <v>0</v>
      </c>
      <c r="K122" s="39"/>
      <c r="L122" s="43"/>
      <c r="M122" s="102"/>
      <c r="N122" s="198"/>
      <c r="O122" s="103"/>
      <c r="P122" s="199">
        <f>P123+P124+P131+P137+P143</f>
        <v>0</v>
      </c>
      <c r="Q122" s="103"/>
      <c r="R122" s="199">
        <f>R123+R124+R131+R137+R143</f>
        <v>0</v>
      </c>
      <c r="S122" s="103"/>
      <c r="T122" s="200">
        <f>T123+T124+T131+T137+T143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73</v>
      </c>
      <c r="AU122" s="16" t="s">
        <v>116</v>
      </c>
      <c r="BK122" s="201">
        <f>BK123+BK124+BK131+BK137+BK143</f>
        <v>0</v>
      </c>
    </row>
    <row r="123" s="12" customFormat="1" ht="25.92" customHeight="1">
      <c r="A123" s="12"/>
      <c r="B123" s="202"/>
      <c r="C123" s="203"/>
      <c r="D123" s="204" t="s">
        <v>73</v>
      </c>
      <c r="E123" s="205" t="s">
        <v>146</v>
      </c>
      <c r="F123" s="205" t="s">
        <v>372</v>
      </c>
      <c r="G123" s="203"/>
      <c r="H123" s="203"/>
      <c r="I123" s="206"/>
      <c r="J123" s="207">
        <f>BK123</f>
        <v>0</v>
      </c>
      <c r="K123" s="203"/>
      <c r="L123" s="208"/>
      <c r="M123" s="209"/>
      <c r="N123" s="210"/>
      <c r="O123" s="210"/>
      <c r="P123" s="211">
        <v>0</v>
      </c>
      <c r="Q123" s="210"/>
      <c r="R123" s="211">
        <v>0</v>
      </c>
      <c r="S123" s="210"/>
      <c r="T123" s="212"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82</v>
      </c>
      <c r="AT123" s="214" t="s">
        <v>73</v>
      </c>
      <c r="AU123" s="214" t="s">
        <v>74</v>
      </c>
      <c r="AY123" s="213" t="s">
        <v>133</v>
      </c>
      <c r="BK123" s="215">
        <v>0</v>
      </c>
    </row>
    <row r="124" s="12" customFormat="1" ht="25.92" customHeight="1">
      <c r="A124" s="12"/>
      <c r="B124" s="202"/>
      <c r="C124" s="203"/>
      <c r="D124" s="204" t="s">
        <v>73</v>
      </c>
      <c r="E124" s="205" t="s">
        <v>162</v>
      </c>
      <c r="F124" s="205" t="s">
        <v>373</v>
      </c>
      <c r="G124" s="203"/>
      <c r="H124" s="203"/>
      <c r="I124" s="206"/>
      <c r="J124" s="207">
        <f>BK124</f>
        <v>0</v>
      </c>
      <c r="K124" s="203"/>
      <c r="L124" s="208"/>
      <c r="M124" s="209"/>
      <c r="N124" s="210"/>
      <c r="O124" s="210"/>
      <c r="P124" s="211">
        <f>SUM(P125:P130)</f>
        <v>0</v>
      </c>
      <c r="Q124" s="210"/>
      <c r="R124" s="211">
        <f>SUM(R125:R130)</f>
        <v>0</v>
      </c>
      <c r="S124" s="210"/>
      <c r="T124" s="212">
        <f>SUM(T125:T130)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82</v>
      </c>
      <c r="AT124" s="214" t="s">
        <v>73</v>
      </c>
      <c r="AU124" s="214" t="s">
        <v>74</v>
      </c>
      <c r="AY124" s="213" t="s">
        <v>133</v>
      </c>
      <c r="BK124" s="215">
        <f>SUM(BK125:BK130)</f>
        <v>0</v>
      </c>
    </row>
    <row r="125" s="2" customFormat="1" ht="21.75" customHeight="1">
      <c r="A125" s="37"/>
      <c r="B125" s="38"/>
      <c r="C125" s="218" t="s">
        <v>74</v>
      </c>
      <c r="D125" s="218" t="s">
        <v>135</v>
      </c>
      <c r="E125" s="219" t="s">
        <v>374</v>
      </c>
      <c r="F125" s="220" t="s">
        <v>375</v>
      </c>
      <c r="G125" s="221" t="s">
        <v>138</v>
      </c>
      <c r="H125" s="222">
        <v>1</v>
      </c>
      <c r="I125" s="223"/>
      <c r="J125" s="224">
        <f>ROUND(I125*H125,2)</f>
        <v>0</v>
      </c>
      <c r="K125" s="225"/>
      <c r="L125" s="43"/>
      <c r="M125" s="233" t="s">
        <v>1</v>
      </c>
      <c r="N125" s="234" t="s">
        <v>39</v>
      </c>
      <c r="O125" s="90"/>
      <c r="P125" s="235">
        <f>O125*H125</f>
        <v>0</v>
      </c>
      <c r="Q125" s="235">
        <v>0</v>
      </c>
      <c r="R125" s="235">
        <f>Q125*H125</f>
        <v>0</v>
      </c>
      <c r="S125" s="235">
        <v>0</v>
      </c>
      <c r="T125" s="236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1" t="s">
        <v>139</v>
      </c>
      <c r="AT125" s="231" t="s">
        <v>135</v>
      </c>
      <c r="AU125" s="231" t="s">
        <v>82</v>
      </c>
      <c r="AY125" s="16" t="s">
        <v>133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6" t="s">
        <v>82</v>
      </c>
      <c r="BK125" s="232">
        <f>ROUND(I125*H125,2)</f>
        <v>0</v>
      </c>
      <c r="BL125" s="16" t="s">
        <v>139</v>
      </c>
      <c r="BM125" s="231" t="s">
        <v>84</v>
      </c>
    </row>
    <row r="126" s="2" customFormat="1" ht="76.35" customHeight="1">
      <c r="A126" s="37"/>
      <c r="B126" s="38"/>
      <c r="C126" s="218" t="s">
        <v>74</v>
      </c>
      <c r="D126" s="218" t="s">
        <v>135</v>
      </c>
      <c r="E126" s="219" t="s">
        <v>376</v>
      </c>
      <c r="F126" s="220" t="s">
        <v>377</v>
      </c>
      <c r="G126" s="221" t="s">
        <v>166</v>
      </c>
      <c r="H126" s="222">
        <v>1</v>
      </c>
      <c r="I126" s="223"/>
      <c r="J126" s="224">
        <f>ROUND(I126*H126,2)</f>
        <v>0</v>
      </c>
      <c r="K126" s="225"/>
      <c r="L126" s="43"/>
      <c r="M126" s="233" t="s">
        <v>1</v>
      </c>
      <c r="N126" s="234" t="s">
        <v>39</v>
      </c>
      <c r="O126" s="90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1" t="s">
        <v>139</v>
      </c>
      <c r="AT126" s="231" t="s">
        <v>135</v>
      </c>
      <c r="AU126" s="231" t="s">
        <v>82</v>
      </c>
      <c r="AY126" s="16" t="s">
        <v>133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6" t="s">
        <v>82</v>
      </c>
      <c r="BK126" s="232">
        <f>ROUND(I126*H126,2)</f>
        <v>0</v>
      </c>
      <c r="BL126" s="16" t="s">
        <v>139</v>
      </c>
      <c r="BM126" s="231" t="s">
        <v>139</v>
      </c>
    </row>
    <row r="127" s="2" customFormat="1" ht="55.5" customHeight="1">
      <c r="A127" s="37"/>
      <c r="B127" s="38"/>
      <c r="C127" s="218" t="s">
        <v>74</v>
      </c>
      <c r="D127" s="218" t="s">
        <v>135</v>
      </c>
      <c r="E127" s="219" t="s">
        <v>378</v>
      </c>
      <c r="F127" s="220" t="s">
        <v>379</v>
      </c>
      <c r="G127" s="221" t="s">
        <v>166</v>
      </c>
      <c r="H127" s="222">
        <v>2</v>
      </c>
      <c r="I127" s="223"/>
      <c r="J127" s="224">
        <f>ROUND(I127*H127,2)</f>
        <v>0</v>
      </c>
      <c r="K127" s="225"/>
      <c r="L127" s="43"/>
      <c r="M127" s="233" t="s">
        <v>1</v>
      </c>
      <c r="N127" s="234" t="s">
        <v>39</v>
      </c>
      <c r="O127" s="90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1" t="s">
        <v>139</v>
      </c>
      <c r="AT127" s="231" t="s">
        <v>135</v>
      </c>
      <c r="AU127" s="231" t="s">
        <v>82</v>
      </c>
      <c r="AY127" s="16" t="s">
        <v>133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6" t="s">
        <v>82</v>
      </c>
      <c r="BK127" s="232">
        <f>ROUND(I127*H127,2)</f>
        <v>0</v>
      </c>
      <c r="BL127" s="16" t="s">
        <v>139</v>
      </c>
      <c r="BM127" s="231" t="s">
        <v>155</v>
      </c>
    </row>
    <row r="128" s="2" customFormat="1" ht="55.5" customHeight="1">
      <c r="A128" s="37"/>
      <c r="B128" s="38"/>
      <c r="C128" s="218" t="s">
        <v>74</v>
      </c>
      <c r="D128" s="218" t="s">
        <v>135</v>
      </c>
      <c r="E128" s="219" t="s">
        <v>378</v>
      </c>
      <c r="F128" s="220" t="s">
        <v>379</v>
      </c>
      <c r="G128" s="221" t="s">
        <v>166</v>
      </c>
      <c r="H128" s="222">
        <v>2</v>
      </c>
      <c r="I128" s="223"/>
      <c r="J128" s="224">
        <f>ROUND(I128*H128,2)</f>
        <v>0</v>
      </c>
      <c r="K128" s="225"/>
      <c r="L128" s="43"/>
      <c r="M128" s="233" t="s">
        <v>1</v>
      </c>
      <c r="N128" s="234" t="s">
        <v>39</v>
      </c>
      <c r="O128" s="90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1" t="s">
        <v>139</v>
      </c>
      <c r="AT128" s="231" t="s">
        <v>135</v>
      </c>
      <c r="AU128" s="231" t="s">
        <v>82</v>
      </c>
      <c r="AY128" s="16" t="s">
        <v>133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6" t="s">
        <v>82</v>
      </c>
      <c r="BK128" s="232">
        <f>ROUND(I128*H128,2)</f>
        <v>0</v>
      </c>
      <c r="BL128" s="16" t="s">
        <v>139</v>
      </c>
      <c r="BM128" s="231" t="s">
        <v>158</v>
      </c>
    </row>
    <row r="129" s="2" customFormat="1" ht="37.8" customHeight="1">
      <c r="A129" s="37"/>
      <c r="B129" s="38"/>
      <c r="C129" s="218" t="s">
        <v>74</v>
      </c>
      <c r="D129" s="218" t="s">
        <v>135</v>
      </c>
      <c r="E129" s="219" t="s">
        <v>380</v>
      </c>
      <c r="F129" s="220" t="s">
        <v>381</v>
      </c>
      <c r="G129" s="221" t="s">
        <v>166</v>
      </c>
      <c r="H129" s="222">
        <v>3</v>
      </c>
      <c r="I129" s="223"/>
      <c r="J129" s="224">
        <f>ROUND(I129*H129,2)</f>
        <v>0</v>
      </c>
      <c r="K129" s="225"/>
      <c r="L129" s="43"/>
      <c r="M129" s="233" t="s">
        <v>1</v>
      </c>
      <c r="N129" s="234" t="s">
        <v>39</v>
      </c>
      <c r="O129" s="90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1" t="s">
        <v>139</v>
      </c>
      <c r="AT129" s="231" t="s">
        <v>135</v>
      </c>
      <c r="AU129" s="231" t="s">
        <v>82</v>
      </c>
      <c r="AY129" s="16" t="s">
        <v>133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6" t="s">
        <v>82</v>
      </c>
      <c r="BK129" s="232">
        <f>ROUND(I129*H129,2)</f>
        <v>0</v>
      </c>
      <c r="BL129" s="16" t="s">
        <v>139</v>
      </c>
      <c r="BM129" s="231" t="s">
        <v>161</v>
      </c>
    </row>
    <row r="130" s="2" customFormat="1" ht="37.8" customHeight="1">
      <c r="A130" s="37"/>
      <c r="B130" s="38"/>
      <c r="C130" s="218" t="s">
        <v>74</v>
      </c>
      <c r="D130" s="218" t="s">
        <v>135</v>
      </c>
      <c r="E130" s="219" t="s">
        <v>382</v>
      </c>
      <c r="F130" s="220" t="s">
        <v>383</v>
      </c>
      <c r="G130" s="221" t="s">
        <v>166</v>
      </c>
      <c r="H130" s="222">
        <v>3</v>
      </c>
      <c r="I130" s="223"/>
      <c r="J130" s="224">
        <f>ROUND(I130*H130,2)</f>
        <v>0</v>
      </c>
      <c r="K130" s="225"/>
      <c r="L130" s="43"/>
      <c r="M130" s="233" t="s">
        <v>1</v>
      </c>
      <c r="N130" s="234" t="s">
        <v>39</v>
      </c>
      <c r="O130" s="90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1" t="s">
        <v>139</v>
      </c>
      <c r="AT130" s="231" t="s">
        <v>135</v>
      </c>
      <c r="AU130" s="231" t="s">
        <v>82</v>
      </c>
      <c r="AY130" s="16" t="s">
        <v>133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6" t="s">
        <v>82</v>
      </c>
      <c r="BK130" s="232">
        <f>ROUND(I130*H130,2)</f>
        <v>0</v>
      </c>
      <c r="BL130" s="16" t="s">
        <v>139</v>
      </c>
      <c r="BM130" s="231" t="s">
        <v>8</v>
      </c>
    </row>
    <row r="131" s="12" customFormat="1" ht="25.92" customHeight="1">
      <c r="A131" s="12"/>
      <c r="B131" s="202"/>
      <c r="C131" s="203"/>
      <c r="D131" s="204" t="s">
        <v>73</v>
      </c>
      <c r="E131" s="205" t="s">
        <v>173</v>
      </c>
      <c r="F131" s="205" t="s">
        <v>384</v>
      </c>
      <c r="G131" s="203"/>
      <c r="H131" s="203"/>
      <c r="I131" s="206"/>
      <c r="J131" s="207">
        <f>BK131</f>
        <v>0</v>
      </c>
      <c r="K131" s="203"/>
      <c r="L131" s="208"/>
      <c r="M131" s="209"/>
      <c r="N131" s="210"/>
      <c r="O131" s="210"/>
      <c r="P131" s="211">
        <f>SUM(P132:P136)</f>
        <v>0</v>
      </c>
      <c r="Q131" s="210"/>
      <c r="R131" s="211">
        <f>SUM(R132:R136)</f>
        <v>0</v>
      </c>
      <c r="S131" s="210"/>
      <c r="T131" s="212">
        <f>SUM(T132:T136)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82</v>
      </c>
      <c r="AT131" s="214" t="s">
        <v>73</v>
      </c>
      <c r="AU131" s="214" t="s">
        <v>74</v>
      </c>
      <c r="AY131" s="213" t="s">
        <v>133</v>
      </c>
      <c r="BK131" s="215">
        <f>SUM(BK132:BK136)</f>
        <v>0</v>
      </c>
    </row>
    <row r="132" s="2" customFormat="1" ht="24.15" customHeight="1">
      <c r="A132" s="37"/>
      <c r="B132" s="38"/>
      <c r="C132" s="218" t="s">
        <v>74</v>
      </c>
      <c r="D132" s="218" t="s">
        <v>135</v>
      </c>
      <c r="E132" s="219" t="s">
        <v>385</v>
      </c>
      <c r="F132" s="220" t="s">
        <v>386</v>
      </c>
      <c r="G132" s="221" t="s">
        <v>150</v>
      </c>
      <c r="H132" s="222">
        <v>40</v>
      </c>
      <c r="I132" s="223"/>
      <c r="J132" s="224">
        <f>ROUND(I132*H132,2)</f>
        <v>0</v>
      </c>
      <c r="K132" s="225"/>
      <c r="L132" s="43"/>
      <c r="M132" s="233" t="s">
        <v>1</v>
      </c>
      <c r="N132" s="234" t="s">
        <v>39</v>
      </c>
      <c r="O132" s="90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1" t="s">
        <v>139</v>
      </c>
      <c r="AT132" s="231" t="s">
        <v>135</v>
      </c>
      <c r="AU132" s="231" t="s">
        <v>82</v>
      </c>
      <c r="AY132" s="16" t="s">
        <v>133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6" t="s">
        <v>82</v>
      </c>
      <c r="BK132" s="232">
        <f>ROUND(I132*H132,2)</f>
        <v>0</v>
      </c>
      <c r="BL132" s="16" t="s">
        <v>139</v>
      </c>
      <c r="BM132" s="231" t="s">
        <v>169</v>
      </c>
    </row>
    <row r="133" s="2" customFormat="1" ht="24.15" customHeight="1">
      <c r="A133" s="37"/>
      <c r="B133" s="38"/>
      <c r="C133" s="218" t="s">
        <v>74</v>
      </c>
      <c r="D133" s="218" t="s">
        <v>135</v>
      </c>
      <c r="E133" s="219" t="s">
        <v>387</v>
      </c>
      <c r="F133" s="220" t="s">
        <v>388</v>
      </c>
      <c r="G133" s="221" t="s">
        <v>150</v>
      </c>
      <c r="H133" s="222">
        <v>40</v>
      </c>
      <c r="I133" s="223"/>
      <c r="J133" s="224">
        <f>ROUND(I133*H133,2)</f>
        <v>0</v>
      </c>
      <c r="K133" s="225"/>
      <c r="L133" s="43"/>
      <c r="M133" s="233" t="s">
        <v>1</v>
      </c>
      <c r="N133" s="234" t="s">
        <v>39</v>
      </c>
      <c r="O133" s="90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1" t="s">
        <v>139</v>
      </c>
      <c r="AT133" s="231" t="s">
        <v>135</v>
      </c>
      <c r="AU133" s="231" t="s">
        <v>82</v>
      </c>
      <c r="AY133" s="16" t="s">
        <v>133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6" t="s">
        <v>82</v>
      </c>
      <c r="BK133" s="232">
        <f>ROUND(I133*H133,2)</f>
        <v>0</v>
      </c>
      <c r="BL133" s="16" t="s">
        <v>139</v>
      </c>
      <c r="BM133" s="231" t="s">
        <v>172</v>
      </c>
    </row>
    <row r="134" s="2" customFormat="1" ht="21.75" customHeight="1">
      <c r="A134" s="37"/>
      <c r="B134" s="38"/>
      <c r="C134" s="218" t="s">
        <v>74</v>
      </c>
      <c r="D134" s="218" t="s">
        <v>135</v>
      </c>
      <c r="E134" s="219" t="s">
        <v>389</v>
      </c>
      <c r="F134" s="220" t="s">
        <v>390</v>
      </c>
      <c r="G134" s="221" t="s">
        <v>166</v>
      </c>
      <c r="H134" s="222">
        <v>1</v>
      </c>
      <c r="I134" s="223"/>
      <c r="J134" s="224">
        <f>ROUND(I134*H134,2)</f>
        <v>0</v>
      </c>
      <c r="K134" s="225"/>
      <c r="L134" s="43"/>
      <c r="M134" s="233" t="s">
        <v>1</v>
      </c>
      <c r="N134" s="234" t="s">
        <v>39</v>
      </c>
      <c r="O134" s="90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1" t="s">
        <v>139</v>
      </c>
      <c r="AT134" s="231" t="s">
        <v>135</v>
      </c>
      <c r="AU134" s="231" t="s">
        <v>82</v>
      </c>
      <c r="AY134" s="16" t="s">
        <v>133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6" t="s">
        <v>82</v>
      </c>
      <c r="BK134" s="232">
        <f>ROUND(I134*H134,2)</f>
        <v>0</v>
      </c>
      <c r="BL134" s="16" t="s">
        <v>139</v>
      </c>
      <c r="BM134" s="231" t="s">
        <v>177</v>
      </c>
    </row>
    <row r="135" s="2" customFormat="1" ht="21.75" customHeight="1">
      <c r="A135" s="37"/>
      <c r="B135" s="38"/>
      <c r="C135" s="218" t="s">
        <v>74</v>
      </c>
      <c r="D135" s="218" t="s">
        <v>135</v>
      </c>
      <c r="E135" s="219" t="s">
        <v>391</v>
      </c>
      <c r="F135" s="220" t="s">
        <v>392</v>
      </c>
      <c r="G135" s="221" t="s">
        <v>166</v>
      </c>
      <c r="H135" s="222">
        <v>1</v>
      </c>
      <c r="I135" s="223"/>
      <c r="J135" s="224">
        <f>ROUND(I135*H135,2)</f>
        <v>0</v>
      </c>
      <c r="K135" s="225"/>
      <c r="L135" s="43"/>
      <c r="M135" s="233" t="s">
        <v>1</v>
      </c>
      <c r="N135" s="234" t="s">
        <v>39</v>
      </c>
      <c r="O135" s="90"/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1" t="s">
        <v>139</v>
      </c>
      <c r="AT135" s="231" t="s">
        <v>135</v>
      </c>
      <c r="AU135" s="231" t="s">
        <v>82</v>
      </c>
      <c r="AY135" s="16" t="s">
        <v>133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6" t="s">
        <v>82</v>
      </c>
      <c r="BK135" s="232">
        <f>ROUND(I135*H135,2)</f>
        <v>0</v>
      </c>
      <c r="BL135" s="16" t="s">
        <v>139</v>
      </c>
      <c r="BM135" s="231" t="s">
        <v>180</v>
      </c>
    </row>
    <row r="136" s="2" customFormat="1" ht="16.5" customHeight="1">
      <c r="A136" s="37"/>
      <c r="B136" s="38"/>
      <c r="C136" s="218" t="s">
        <v>74</v>
      </c>
      <c r="D136" s="218" t="s">
        <v>135</v>
      </c>
      <c r="E136" s="219" t="s">
        <v>393</v>
      </c>
      <c r="F136" s="220" t="s">
        <v>394</v>
      </c>
      <c r="G136" s="221" t="s">
        <v>395</v>
      </c>
      <c r="H136" s="222">
        <v>5</v>
      </c>
      <c r="I136" s="223"/>
      <c r="J136" s="224">
        <f>ROUND(I136*H136,2)</f>
        <v>0</v>
      </c>
      <c r="K136" s="225"/>
      <c r="L136" s="43"/>
      <c r="M136" s="233" t="s">
        <v>1</v>
      </c>
      <c r="N136" s="234" t="s">
        <v>39</v>
      </c>
      <c r="O136" s="90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1" t="s">
        <v>139</v>
      </c>
      <c r="AT136" s="231" t="s">
        <v>135</v>
      </c>
      <c r="AU136" s="231" t="s">
        <v>82</v>
      </c>
      <c r="AY136" s="16" t="s">
        <v>133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6" t="s">
        <v>82</v>
      </c>
      <c r="BK136" s="232">
        <f>ROUND(I136*H136,2)</f>
        <v>0</v>
      </c>
      <c r="BL136" s="16" t="s">
        <v>139</v>
      </c>
      <c r="BM136" s="231" t="s">
        <v>184</v>
      </c>
    </row>
    <row r="137" s="12" customFormat="1" ht="25.92" customHeight="1">
      <c r="A137" s="12"/>
      <c r="B137" s="202"/>
      <c r="C137" s="203"/>
      <c r="D137" s="204" t="s">
        <v>73</v>
      </c>
      <c r="E137" s="205" t="s">
        <v>173</v>
      </c>
      <c r="F137" s="205" t="s">
        <v>384</v>
      </c>
      <c r="G137" s="203"/>
      <c r="H137" s="203"/>
      <c r="I137" s="206"/>
      <c r="J137" s="207">
        <f>BK137</f>
        <v>0</v>
      </c>
      <c r="K137" s="203"/>
      <c r="L137" s="208"/>
      <c r="M137" s="209"/>
      <c r="N137" s="210"/>
      <c r="O137" s="210"/>
      <c r="P137" s="211">
        <f>SUM(P138:P142)</f>
        <v>0</v>
      </c>
      <c r="Q137" s="210"/>
      <c r="R137" s="211">
        <f>SUM(R138:R142)</f>
        <v>0</v>
      </c>
      <c r="S137" s="210"/>
      <c r="T137" s="212">
        <f>SUM(T138:T142)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3" t="s">
        <v>82</v>
      </c>
      <c r="AT137" s="214" t="s">
        <v>73</v>
      </c>
      <c r="AU137" s="214" t="s">
        <v>74</v>
      </c>
      <c r="AY137" s="213" t="s">
        <v>133</v>
      </c>
      <c r="BK137" s="215">
        <f>SUM(BK138:BK142)</f>
        <v>0</v>
      </c>
    </row>
    <row r="138" s="2" customFormat="1" ht="16.5" customHeight="1">
      <c r="A138" s="37"/>
      <c r="B138" s="38"/>
      <c r="C138" s="218" t="s">
        <v>74</v>
      </c>
      <c r="D138" s="218" t="s">
        <v>135</v>
      </c>
      <c r="E138" s="219" t="s">
        <v>396</v>
      </c>
      <c r="F138" s="220" t="s">
        <v>397</v>
      </c>
      <c r="G138" s="221" t="s">
        <v>183</v>
      </c>
      <c r="H138" s="237"/>
      <c r="I138" s="223"/>
      <c r="J138" s="224">
        <f>ROUND(I138*H138,2)</f>
        <v>0</v>
      </c>
      <c r="K138" s="225"/>
      <c r="L138" s="43"/>
      <c r="M138" s="233" t="s">
        <v>1</v>
      </c>
      <c r="N138" s="234" t="s">
        <v>39</v>
      </c>
      <c r="O138" s="90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1" t="s">
        <v>139</v>
      </c>
      <c r="AT138" s="231" t="s">
        <v>135</v>
      </c>
      <c r="AU138" s="231" t="s">
        <v>82</v>
      </c>
      <c r="AY138" s="16" t="s">
        <v>133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6" t="s">
        <v>82</v>
      </c>
      <c r="BK138" s="232">
        <f>ROUND(I138*H138,2)</f>
        <v>0</v>
      </c>
      <c r="BL138" s="16" t="s">
        <v>139</v>
      </c>
      <c r="BM138" s="231" t="s">
        <v>187</v>
      </c>
    </row>
    <row r="139" s="2" customFormat="1" ht="16.5" customHeight="1">
      <c r="A139" s="37"/>
      <c r="B139" s="38"/>
      <c r="C139" s="218" t="s">
        <v>74</v>
      </c>
      <c r="D139" s="218" t="s">
        <v>135</v>
      </c>
      <c r="E139" s="219" t="s">
        <v>398</v>
      </c>
      <c r="F139" s="220" t="s">
        <v>399</v>
      </c>
      <c r="G139" s="221" t="s">
        <v>138</v>
      </c>
      <c r="H139" s="222">
        <v>1</v>
      </c>
      <c r="I139" s="223"/>
      <c r="J139" s="224">
        <f>ROUND(I139*H139,2)</f>
        <v>0</v>
      </c>
      <c r="K139" s="225"/>
      <c r="L139" s="43"/>
      <c r="M139" s="233" t="s">
        <v>1</v>
      </c>
      <c r="N139" s="234" t="s">
        <v>39</v>
      </c>
      <c r="O139" s="90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1" t="s">
        <v>139</v>
      </c>
      <c r="AT139" s="231" t="s">
        <v>135</v>
      </c>
      <c r="AU139" s="231" t="s">
        <v>82</v>
      </c>
      <c r="AY139" s="16" t="s">
        <v>133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6" t="s">
        <v>82</v>
      </c>
      <c r="BK139" s="232">
        <f>ROUND(I139*H139,2)</f>
        <v>0</v>
      </c>
      <c r="BL139" s="16" t="s">
        <v>139</v>
      </c>
      <c r="BM139" s="231" t="s">
        <v>190</v>
      </c>
    </row>
    <row r="140" s="2" customFormat="1" ht="16.5" customHeight="1">
      <c r="A140" s="37"/>
      <c r="B140" s="38"/>
      <c r="C140" s="218" t="s">
        <v>74</v>
      </c>
      <c r="D140" s="218" t="s">
        <v>135</v>
      </c>
      <c r="E140" s="219" t="s">
        <v>400</v>
      </c>
      <c r="F140" s="220" t="s">
        <v>401</v>
      </c>
      <c r="G140" s="221" t="s">
        <v>138</v>
      </c>
      <c r="H140" s="222">
        <v>1</v>
      </c>
      <c r="I140" s="223"/>
      <c r="J140" s="224">
        <f>ROUND(I140*H140,2)</f>
        <v>0</v>
      </c>
      <c r="K140" s="225"/>
      <c r="L140" s="43"/>
      <c r="M140" s="233" t="s">
        <v>1</v>
      </c>
      <c r="N140" s="234" t="s">
        <v>39</v>
      </c>
      <c r="O140" s="90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1" t="s">
        <v>139</v>
      </c>
      <c r="AT140" s="231" t="s">
        <v>135</v>
      </c>
      <c r="AU140" s="231" t="s">
        <v>82</v>
      </c>
      <c r="AY140" s="16" t="s">
        <v>133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6" t="s">
        <v>82</v>
      </c>
      <c r="BK140" s="232">
        <f>ROUND(I140*H140,2)</f>
        <v>0</v>
      </c>
      <c r="BL140" s="16" t="s">
        <v>139</v>
      </c>
      <c r="BM140" s="231" t="s">
        <v>193</v>
      </c>
    </row>
    <row r="141" s="2" customFormat="1" ht="24.15" customHeight="1">
      <c r="A141" s="37"/>
      <c r="B141" s="38"/>
      <c r="C141" s="218" t="s">
        <v>74</v>
      </c>
      <c r="D141" s="218" t="s">
        <v>135</v>
      </c>
      <c r="E141" s="219" t="s">
        <v>402</v>
      </c>
      <c r="F141" s="220" t="s">
        <v>403</v>
      </c>
      <c r="G141" s="221" t="s">
        <v>138</v>
      </c>
      <c r="H141" s="222">
        <v>1</v>
      </c>
      <c r="I141" s="223"/>
      <c r="J141" s="224">
        <f>ROUND(I141*H141,2)</f>
        <v>0</v>
      </c>
      <c r="K141" s="225"/>
      <c r="L141" s="43"/>
      <c r="M141" s="233" t="s">
        <v>1</v>
      </c>
      <c r="N141" s="234" t="s">
        <v>39</v>
      </c>
      <c r="O141" s="90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1" t="s">
        <v>139</v>
      </c>
      <c r="AT141" s="231" t="s">
        <v>135</v>
      </c>
      <c r="AU141" s="231" t="s">
        <v>82</v>
      </c>
      <c r="AY141" s="16" t="s">
        <v>133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6" t="s">
        <v>82</v>
      </c>
      <c r="BK141" s="232">
        <f>ROUND(I141*H141,2)</f>
        <v>0</v>
      </c>
      <c r="BL141" s="16" t="s">
        <v>139</v>
      </c>
      <c r="BM141" s="231" t="s">
        <v>196</v>
      </c>
    </row>
    <row r="142" s="2" customFormat="1" ht="16.5" customHeight="1">
      <c r="A142" s="37"/>
      <c r="B142" s="38"/>
      <c r="C142" s="218" t="s">
        <v>74</v>
      </c>
      <c r="D142" s="218" t="s">
        <v>135</v>
      </c>
      <c r="E142" s="219" t="s">
        <v>404</v>
      </c>
      <c r="F142" s="220" t="s">
        <v>198</v>
      </c>
      <c r="G142" s="221" t="s">
        <v>138</v>
      </c>
      <c r="H142" s="222">
        <v>1</v>
      </c>
      <c r="I142" s="223"/>
      <c r="J142" s="224">
        <f>ROUND(I142*H142,2)</f>
        <v>0</v>
      </c>
      <c r="K142" s="225"/>
      <c r="L142" s="43"/>
      <c r="M142" s="233" t="s">
        <v>1</v>
      </c>
      <c r="N142" s="234" t="s">
        <v>39</v>
      </c>
      <c r="O142" s="90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1" t="s">
        <v>139</v>
      </c>
      <c r="AT142" s="231" t="s">
        <v>135</v>
      </c>
      <c r="AU142" s="231" t="s">
        <v>82</v>
      </c>
      <c r="AY142" s="16" t="s">
        <v>133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6" t="s">
        <v>82</v>
      </c>
      <c r="BK142" s="232">
        <f>ROUND(I142*H142,2)</f>
        <v>0</v>
      </c>
      <c r="BL142" s="16" t="s">
        <v>139</v>
      </c>
      <c r="BM142" s="231" t="s">
        <v>199</v>
      </c>
    </row>
    <row r="143" s="12" customFormat="1" ht="25.92" customHeight="1">
      <c r="A143" s="12"/>
      <c r="B143" s="202"/>
      <c r="C143" s="203"/>
      <c r="D143" s="204" t="s">
        <v>73</v>
      </c>
      <c r="E143" s="205" t="s">
        <v>132</v>
      </c>
      <c r="F143" s="205" t="s">
        <v>132</v>
      </c>
      <c r="G143" s="203"/>
      <c r="H143" s="203"/>
      <c r="I143" s="206"/>
      <c r="J143" s="207">
        <f>BK143</f>
        <v>0</v>
      </c>
      <c r="K143" s="203"/>
      <c r="L143" s="208"/>
      <c r="M143" s="209"/>
      <c r="N143" s="210"/>
      <c r="O143" s="210"/>
      <c r="P143" s="211">
        <f>P144</f>
        <v>0</v>
      </c>
      <c r="Q143" s="210"/>
      <c r="R143" s="211">
        <f>R144</f>
        <v>0</v>
      </c>
      <c r="S143" s="210"/>
      <c r="T143" s="212">
        <f>T144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3" t="s">
        <v>82</v>
      </c>
      <c r="AT143" s="214" t="s">
        <v>73</v>
      </c>
      <c r="AU143" s="214" t="s">
        <v>74</v>
      </c>
      <c r="AY143" s="213" t="s">
        <v>133</v>
      </c>
      <c r="BK143" s="215">
        <f>BK144</f>
        <v>0</v>
      </c>
    </row>
    <row r="144" s="12" customFormat="1" ht="22.8" customHeight="1">
      <c r="A144" s="12"/>
      <c r="B144" s="202"/>
      <c r="C144" s="203"/>
      <c r="D144" s="204" t="s">
        <v>73</v>
      </c>
      <c r="E144" s="216" t="s">
        <v>200</v>
      </c>
      <c r="F144" s="216" t="s">
        <v>201</v>
      </c>
      <c r="G144" s="203"/>
      <c r="H144" s="203"/>
      <c r="I144" s="206"/>
      <c r="J144" s="217">
        <f>BK144</f>
        <v>0</v>
      </c>
      <c r="K144" s="203"/>
      <c r="L144" s="208"/>
      <c r="M144" s="209"/>
      <c r="N144" s="210"/>
      <c r="O144" s="210"/>
      <c r="P144" s="211">
        <f>P145</f>
        <v>0</v>
      </c>
      <c r="Q144" s="210"/>
      <c r="R144" s="211">
        <f>R145</f>
        <v>0</v>
      </c>
      <c r="S144" s="210"/>
      <c r="T144" s="212">
        <f>T145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3" t="s">
        <v>82</v>
      </c>
      <c r="AT144" s="214" t="s">
        <v>73</v>
      </c>
      <c r="AU144" s="214" t="s">
        <v>82</v>
      </c>
      <c r="AY144" s="213" t="s">
        <v>133</v>
      </c>
      <c r="BK144" s="215">
        <f>BK145</f>
        <v>0</v>
      </c>
    </row>
    <row r="145" s="2" customFormat="1" ht="16.5" customHeight="1">
      <c r="A145" s="37"/>
      <c r="B145" s="38"/>
      <c r="C145" s="218" t="s">
        <v>82</v>
      </c>
      <c r="D145" s="218" t="s">
        <v>135</v>
      </c>
      <c r="E145" s="219" t="s">
        <v>202</v>
      </c>
      <c r="F145" s="220" t="s">
        <v>203</v>
      </c>
      <c r="G145" s="221" t="s">
        <v>138</v>
      </c>
      <c r="H145" s="222">
        <v>1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39</v>
      </c>
      <c r="O145" s="228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1" t="s">
        <v>139</v>
      </c>
      <c r="AT145" s="231" t="s">
        <v>135</v>
      </c>
      <c r="AU145" s="231" t="s">
        <v>84</v>
      </c>
      <c r="AY145" s="16" t="s">
        <v>133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6" t="s">
        <v>82</v>
      </c>
      <c r="BK145" s="232">
        <f>ROUND(I145*H145,2)</f>
        <v>0</v>
      </c>
      <c r="BL145" s="16" t="s">
        <v>139</v>
      </c>
      <c r="BM145" s="231" t="s">
        <v>405</v>
      </c>
    </row>
    <row r="146" s="2" customFormat="1" ht="6.96" customHeight="1">
      <c r="A146" s="37"/>
      <c r="B146" s="65"/>
      <c r="C146" s="66"/>
      <c r="D146" s="66"/>
      <c r="E146" s="66"/>
      <c r="F146" s="66"/>
      <c r="G146" s="66"/>
      <c r="H146" s="66"/>
      <c r="I146" s="66"/>
      <c r="J146" s="66"/>
      <c r="K146" s="66"/>
      <c r="L146" s="43"/>
      <c r="M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</row>
  </sheetData>
  <sheetProtection sheet="1" autoFilter="0" formatColumns="0" formatRows="0" objects="1" scenarios="1" spinCount="100000" saltValue="lZNx8fj5zbZCmMrz3BSygcZUwvlHXX6S1IzPeQah81QMmxUrO/pbSCVpP9p3/7cUGUr0rFirQaak1QyOXbc8+g==" hashValue="W/qNz9XHVHaxSjkD7MiJ8yyAjjfsW66LMiwfStUwVUmDm3LOD1h6yscMmKMkhcyV3UUCI7IukcH6pZFtQ5RUQg==" algorithmName="SHA-512" password="CC35"/>
  <autoFilter ref="C121:K145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84</v>
      </c>
    </row>
    <row r="4" s="1" customFormat="1" ht="24.96" customHeight="1">
      <c r="B4" s="19"/>
      <c r="D4" s="137" t="s">
        <v>109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Modernizace stravovacího provozu, MN Dvůr Králové nad Labem - Neuznatelné náklady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110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406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12. 2. 2024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>MP technik s.r.o.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>MP technik s.r.o.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34</v>
      </c>
      <c r="E30" s="37"/>
      <c r="F30" s="37"/>
      <c r="G30" s="37"/>
      <c r="H30" s="37"/>
      <c r="I30" s="37"/>
      <c r="J30" s="150">
        <f>ROUND(J123,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36</v>
      </c>
      <c r="G32" s="37"/>
      <c r="H32" s="37"/>
      <c r="I32" s="151" t="s">
        <v>35</v>
      </c>
      <c r="J32" s="151" t="s">
        <v>37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38</v>
      </c>
      <c r="E33" s="139" t="s">
        <v>39</v>
      </c>
      <c r="F33" s="153">
        <f>ROUND((SUM(BE123:BE161)),  2)</f>
        <v>0</v>
      </c>
      <c r="G33" s="37"/>
      <c r="H33" s="37"/>
      <c r="I33" s="154">
        <v>0.20999999999999999</v>
      </c>
      <c r="J33" s="153">
        <f>ROUND(((SUM(BE123:BE161))*I33),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40</v>
      </c>
      <c r="F34" s="153">
        <f>ROUND((SUM(BF123:BF161)),  2)</f>
        <v>0</v>
      </c>
      <c r="G34" s="37"/>
      <c r="H34" s="37"/>
      <c r="I34" s="154">
        <v>0.12</v>
      </c>
      <c r="J34" s="153">
        <f>ROUND(((SUM(BF123:BF161))*I34),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41</v>
      </c>
      <c r="F35" s="153">
        <f>ROUND((SUM(BG123:BG161)),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42</v>
      </c>
      <c r="F36" s="153">
        <f>ROUND((SUM(BH123:BH161)),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43</v>
      </c>
      <c r="F37" s="153">
        <f>ROUND((SUM(BI123:BI161)),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44</v>
      </c>
      <c r="E39" s="157"/>
      <c r="F39" s="157"/>
      <c r="G39" s="158" t="s">
        <v>45</v>
      </c>
      <c r="H39" s="159" t="s">
        <v>46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47</v>
      </c>
      <c r="E50" s="163"/>
      <c r="F50" s="163"/>
      <c r="G50" s="162" t="s">
        <v>48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49</v>
      </c>
      <c r="E61" s="165"/>
      <c r="F61" s="166" t="s">
        <v>50</v>
      </c>
      <c r="G61" s="164" t="s">
        <v>49</v>
      </c>
      <c r="H61" s="165"/>
      <c r="I61" s="165"/>
      <c r="J61" s="167" t="s">
        <v>50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51</v>
      </c>
      <c r="E65" s="168"/>
      <c r="F65" s="168"/>
      <c r="G65" s="162" t="s">
        <v>52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49</v>
      </c>
      <c r="E76" s="165"/>
      <c r="F76" s="166" t="s">
        <v>50</v>
      </c>
      <c r="G76" s="164" t="s">
        <v>49</v>
      </c>
      <c r="H76" s="165"/>
      <c r="I76" s="165"/>
      <c r="J76" s="167" t="s">
        <v>50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Modernizace stravovacího provozu, MN Dvůr Králové nad Labem - Neuznatelné náklady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110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VZT - Vzduchotechnika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12. 2. 2024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>MP technik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>MP technik s.r.o.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113</v>
      </c>
      <c r="D94" s="175"/>
      <c r="E94" s="175"/>
      <c r="F94" s="175"/>
      <c r="G94" s="175"/>
      <c r="H94" s="175"/>
      <c r="I94" s="175"/>
      <c r="J94" s="176" t="s">
        <v>114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115</v>
      </c>
      <c r="D96" s="39"/>
      <c r="E96" s="39"/>
      <c r="F96" s="39"/>
      <c r="G96" s="39"/>
      <c r="H96" s="39"/>
      <c r="I96" s="39"/>
      <c r="J96" s="109">
        <f>J123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116</v>
      </c>
    </row>
    <row r="97" s="9" customFormat="1" ht="24.96" customHeight="1">
      <c r="A97" s="9"/>
      <c r="B97" s="178"/>
      <c r="C97" s="179"/>
      <c r="D97" s="180" t="s">
        <v>369</v>
      </c>
      <c r="E97" s="181"/>
      <c r="F97" s="181"/>
      <c r="G97" s="181"/>
      <c r="H97" s="181"/>
      <c r="I97" s="181"/>
      <c r="J97" s="182">
        <f>J124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8"/>
      <c r="C98" s="179"/>
      <c r="D98" s="180" t="s">
        <v>407</v>
      </c>
      <c r="E98" s="181"/>
      <c r="F98" s="181"/>
      <c r="G98" s="181"/>
      <c r="H98" s="181"/>
      <c r="I98" s="181"/>
      <c r="J98" s="182">
        <f>J125</f>
        <v>0</v>
      </c>
      <c r="K98" s="179"/>
      <c r="L98" s="18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8"/>
      <c r="C99" s="179"/>
      <c r="D99" s="180" t="s">
        <v>408</v>
      </c>
      <c r="E99" s="181"/>
      <c r="F99" s="181"/>
      <c r="G99" s="181"/>
      <c r="H99" s="181"/>
      <c r="I99" s="181"/>
      <c r="J99" s="182">
        <f>J135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8"/>
      <c r="C100" s="179"/>
      <c r="D100" s="180" t="s">
        <v>409</v>
      </c>
      <c r="E100" s="181"/>
      <c r="F100" s="181"/>
      <c r="G100" s="181"/>
      <c r="H100" s="181"/>
      <c r="I100" s="181"/>
      <c r="J100" s="182">
        <f>J139</f>
        <v>0</v>
      </c>
      <c r="K100" s="179"/>
      <c r="L100" s="18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8"/>
      <c r="C101" s="179"/>
      <c r="D101" s="180" t="s">
        <v>410</v>
      </c>
      <c r="E101" s="181"/>
      <c r="F101" s="181"/>
      <c r="G101" s="181"/>
      <c r="H101" s="181"/>
      <c r="I101" s="181"/>
      <c r="J101" s="182">
        <f>J149</f>
        <v>0</v>
      </c>
      <c r="K101" s="179"/>
      <c r="L101" s="18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8"/>
      <c r="C102" s="179"/>
      <c r="D102" s="180" t="s">
        <v>117</v>
      </c>
      <c r="E102" s="181"/>
      <c r="F102" s="181"/>
      <c r="G102" s="181"/>
      <c r="H102" s="181"/>
      <c r="I102" s="181"/>
      <c r="J102" s="182">
        <f>J159</f>
        <v>0</v>
      </c>
      <c r="K102" s="179"/>
      <c r="L102" s="18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4"/>
      <c r="C103" s="185"/>
      <c r="D103" s="186" t="s">
        <v>145</v>
      </c>
      <c r="E103" s="187"/>
      <c r="F103" s="187"/>
      <c r="G103" s="187"/>
      <c r="H103" s="187"/>
      <c r="I103" s="187"/>
      <c r="J103" s="188">
        <f>J160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119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6.25" customHeight="1">
      <c r="A113" s="37"/>
      <c r="B113" s="38"/>
      <c r="C113" s="39"/>
      <c r="D113" s="39"/>
      <c r="E113" s="173" t="str">
        <f>E7</f>
        <v>Modernizace stravovacího provozu, MN Dvůr Králové nad Labem - Neuznatelné náklady</v>
      </c>
      <c r="F113" s="31"/>
      <c r="G113" s="31"/>
      <c r="H113" s="31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110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E9</f>
        <v>VZT - Vzduchotechnika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F12</f>
        <v xml:space="preserve"> </v>
      </c>
      <c r="G117" s="39"/>
      <c r="H117" s="39"/>
      <c r="I117" s="31" t="s">
        <v>22</v>
      </c>
      <c r="J117" s="78" t="str">
        <f>IF(J12="","",J12)</f>
        <v>12. 2. 2024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9"/>
      <c r="E119" s="39"/>
      <c r="F119" s="26" t="str">
        <f>E15</f>
        <v xml:space="preserve"> </v>
      </c>
      <c r="G119" s="39"/>
      <c r="H119" s="39"/>
      <c r="I119" s="31" t="s">
        <v>29</v>
      </c>
      <c r="J119" s="35" t="str">
        <f>E21</f>
        <v>MP technik s.r.o.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27</v>
      </c>
      <c r="D120" s="39"/>
      <c r="E120" s="39"/>
      <c r="F120" s="26" t="str">
        <f>IF(E18="","",E18)</f>
        <v>Vyplň údaj</v>
      </c>
      <c r="G120" s="39"/>
      <c r="H120" s="39"/>
      <c r="I120" s="31" t="s">
        <v>32</v>
      </c>
      <c r="J120" s="35" t="str">
        <f>E24</f>
        <v>MP technik s.r.o.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90"/>
      <c r="B122" s="191"/>
      <c r="C122" s="192" t="s">
        <v>120</v>
      </c>
      <c r="D122" s="193" t="s">
        <v>59</v>
      </c>
      <c r="E122" s="193" t="s">
        <v>55</v>
      </c>
      <c r="F122" s="193" t="s">
        <v>56</v>
      </c>
      <c r="G122" s="193" t="s">
        <v>121</v>
      </c>
      <c r="H122" s="193" t="s">
        <v>122</v>
      </c>
      <c r="I122" s="193" t="s">
        <v>123</v>
      </c>
      <c r="J122" s="194" t="s">
        <v>114</v>
      </c>
      <c r="K122" s="195" t="s">
        <v>124</v>
      </c>
      <c r="L122" s="196"/>
      <c r="M122" s="99" t="s">
        <v>1</v>
      </c>
      <c r="N122" s="100" t="s">
        <v>38</v>
      </c>
      <c r="O122" s="100" t="s">
        <v>125</v>
      </c>
      <c r="P122" s="100" t="s">
        <v>126</v>
      </c>
      <c r="Q122" s="100" t="s">
        <v>127</v>
      </c>
      <c r="R122" s="100" t="s">
        <v>128</v>
      </c>
      <c r="S122" s="100" t="s">
        <v>129</v>
      </c>
      <c r="T122" s="101" t="s">
        <v>130</v>
      </c>
      <c r="U122" s="190"/>
      <c r="V122" s="190"/>
      <c r="W122" s="190"/>
      <c r="X122" s="190"/>
      <c r="Y122" s="190"/>
      <c r="Z122" s="190"/>
      <c r="AA122" s="190"/>
      <c r="AB122" s="190"/>
      <c r="AC122" s="190"/>
      <c r="AD122" s="190"/>
      <c r="AE122" s="190"/>
    </row>
    <row r="123" s="2" customFormat="1" ht="22.8" customHeight="1">
      <c r="A123" s="37"/>
      <c r="B123" s="38"/>
      <c r="C123" s="106" t="s">
        <v>131</v>
      </c>
      <c r="D123" s="39"/>
      <c r="E123" s="39"/>
      <c r="F123" s="39"/>
      <c r="G123" s="39"/>
      <c r="H123" s="39"/>
      <c r="I123" s="39"/>
      <c r="J123" s="197">
        <f>BK123</f>
        <v>0</v>
      </c>
      <c r="K123" s="39"/>
      <c r="L123" s="43"/>
      <c r="M123" s="102"/>
      <c r="N123" s="198"/>
      <c r="O123" s="103"/>
      <c r="P123" s="199">
        <f>P124+P125+P135+P139+P149+P159</f>
        <v>0</v>
      </c>
      <c r="Q123" s="103"/>
      <c r="R123" s="199">
        <f>R124+R125+R135+R139+R149+R159</f>
        <v>0</v>
      </c>
      <c r="S123" s="103"/>
      <c r="T123" s="200">
        <f>T124+T125+T135+T139+T149+T159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73</v>
      </c>
      <c r="AU123" s="16" t="s">
        <v>116</v>
      </c>
      <c r="BK123" s="201">
        <f>BK124+BK125+BK135+BK139+BK149+BK159</f>
        <v>0</v>
      </c>
    </row>
    <row r="124" s="12" customFormat="1" ht="25.92" customHeight="1">
      <c r="A124" s="12"/>
      <c r="B124" s="202"/>
      <c r="C124" s="203"/>
      <c r="D124" s="204" t="s">
        <v>73</v>
      </c>
      <c r="E124" s="205" t="s">
        <v>146</v>
      </c>
      <c r="F124" s="205" t="s">
        <v>372</v>
      </c>
      <c r="G124" s="203"/>
      <c r="H124" s="203"/>
      <c r="I124" s="206"/>
      <c r="J124" s="207">
        <f>BK124</f>
        <v>0</v>
      </c>
      <c r="K124" s="203"/>
      <c r="L124" s="208"/>
      <c r="M124" s="209"/>
      <c r="N124" s="210"/>
      <c r="O124" s="210"/>
      <c r="P124" s="211">
        <v>0</v>
      </c>
      <c r="Q124" s="210"/>
      <c r="R124" s="211">
        <v>0</v>
      </c>
      <c r="S124" s="210"/>
      <c r="T124" s="212"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82</v>
      </c>
      <c r="AT124" s="214" t="s">
        <v>73</v>
      </c>
      <c r="AU124" s="214" t="s">
        <v>74</v>
      </c>
      <c r="AY124" s="213" t="s">
        <v>133</v>
      </c>
      <c r="BK124" s="215">
        <v>0</v>
      </c>
    </row>
    <row r="125" s="12" customFormat="1" ht="25.92" customHeight="1">
      <c r="A125" s="12"/>
      <c r="B125" s="202"/>
      <c r="C125" s="203"/>
      <c r="D125" s="204" t="s">
        <v>73</v>
      </c>
      <c r="E125" s="205" t="s">
        <v>162</v>
      </c>
      <c r="F125" s="205" t="s">
        <v>411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SUM(P126:P134)</f>
        <v>0</v>
      </c>
      <c r="Q125" s="210"/>
      <c r="R125" s="211">
        <f>SUM(R126:R134)</f>
        <v>0</v>
      </c>
      <c r="S125" s="210"/>
      <c r="T125" s="212">
        <f>SUM(T126:T134)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82</v>
      </c>
      <c r="AT125" s="214" t="s">
        <v>73</v>
      </c>
      <c r="AU125" s="214" t="s">
        <v>74</v>
      </c>
      <c r="AY125" s="213" t="s">
        <v>133</v>
      </c>
      <c r="BK125" s="215">
        <f>SUM(BK126:BK134)</f>
        <v>0</v>
      </c>
    </row>
    <row r="126" s="2" customFormat="1" ht="37.8" customHeight="1">
      <c r="A126" s="37"/>
      <c r="B126" s="38"/>
      <c r="C126" s="218" t="s">
        <v>74</v>
      </c>
      <c r="D126" s="218" t="s">
        <v>135</v>
      </c>
      <c r="E126" s="219" t="s">
        <v>412</v>
      </c>
      <c r="F126" s="220" t="s">
        <v>413</v>
      </c>
      <c r="G126" s="221" t="s">
        <v>166</v>
      </c>
      <c r="H126" s="222">
        <v>1</v>
      </c>
      <c r="I126" s="223"/>
      <c r="J126" s="224">
        <f>ROUND(I126*H126,2)</f>
        <v>0</v>
      </c>
      <c r="K126" s="225"/>
      <c r="L126" s="43"/>
      <c r="M126" s="233" t="s">
        <v>1</v>
      </c>
      <c r="N126" s="234" t="s">
        <v>39</v>
      </c>
      <c r="O126" s="90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1" t="s">
        <v>139</v>
      </c>
      <c r="AT126" s="231" t="s">
        <v>135</v>
      </c>
      <c r="AU126" s="231" t="s">
        <v>82</v>
      </c>
      <c r="AY126" s="16" t="s">
        <v>133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6" t="s">
        <v>82</v>
      </c>
      <c r="BK126" s="232">
        <f>ROUND(I126*H126,2)</f>
        <v>0</v>
      </c>
      <c r="BL126" s="16" t="s">
        <v>139</v>
      </c>
      <c r="BM126" s="231" t="s">
        <v>84</v>
      </c>
    </row>
    <row r="127" s="2" customFormat="1" ht="16.5" customHeight="1">
      <c r="A127" s="37"/>
      <c r="B127" s="38"/>
      <c r="C127" s="218" t="s">
        <v>74</v>
      </c>
      <c r="D127" s="218" t="s">
        <v>135</v>
      </c>
      <c r="E127" s="219" t="s">
        <v>414</v>
      </c>
      <c r="F127" s="220" t="s">
        <v>415</v>
      </c>
      <c r="G127" s="221" t="s">
        <v>150</v>
      </c>
      <c r="H127" s="222">
        <v>2</v>
      </c>
      <c r="I127" s="223"/>
      <c r="J127" s="224">
        <f>ROUND(I127*H127,2)</f>
        <v>0</v>
      </c>
      <c r="K127" s="225"/>
      <c r="L127" s="43"/>
      <c r="M127" s="233" t="s">
        <v>1</v>
      </c>
      <c r="N127" s="234" t="s">
        <v>39</v>
      </c>
      <c r="O127" s="90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1" t="s">
        <v>139</v>
      </c>
      <c r="AT127" s="231" t="s">
        <v>135</v>
      </c>
      <c r="AU127" s="231" t="s">
        <v>82</v>
      </c>
      <c r="AY127" s="16" t="s">
        <v>133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6" t="s">
        <v>82</v>
      </c>
      <c r="BK127" s="232">
        <f>ROUND(I127*H127,2)</f>
        <v>0</v>
      </c>
      <c r="BL127" s="16" t="s">
        <v>139</v>
      </c>
      <c r="BM127" s="231" t="s">
        <v>139</v>
      </c>
    </row>
    <row r="128" s="2" customFormat="1" ht="16.5" customHeight="1">
      <c r="A128" s="37"/>
      <c r="B128" s="38"/>
      <c r="C128" s="218" t="s">
        <v>74</v>
      </c>
      <c r="D128" s="218" t="s">
        <v>135</v>
      </c>
      <c r="E128" s="219" t="s">
        <v>416</v>
      </c>
      <c r="F128" s="220" t="s">
        <v>417</v>
      </c>
      <c r="G128" s="221" t="s">
        <v>150</v>
      </c>
      <c r="H128" s="222">
        <v>8</v>
      </c>
      <c r="I128" s="223"/>
      <c r="J128" s="224">
        <f>ROUND(I128*H128,2)</f>
        <v>0</v>
      </c>
      <c r="K128" s="225"/>
      <c r="L128" s="43"/>
      <c r="M128" s="233" t="s">
        <v>1</v>
      </c>
      <c r="N128" s="234" t="s">
        <v>39</v>
      </c>
      <c r="O128" s="90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1" t="s">
        <v>139</v>
      </c>
      <c r="AT128" s="231" t="s">
        <v>135</v>
      </c>
      <c r="AU128" s="231" t="s">
        <v>82</v>
      </c>
      <c r="AY128" s="16" t="s">
        <v>133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6" t="s">
        <v>82</v>
      </c>
      <c r="BK128" s="232">
        <f>ROUND(I128*H128,2)</f>
        <v>0</v>
      </c>
      <c r="BL128" s="16" t="s">
        <v>139</v>
      </c>
      <c r="BM128" s="231" t="s">
        <v>155</v>
      </c>
    </row>
    <row r="129" s="2" customFormat="1" ht="24.15" customHeight="1">
      <c r="A129" s="37"/>
      <c r="B129" s="38"/>
      <c r="C129" s="218" t="s">
        <v>74</v>
      </c>
      <c r="D129" s="218" t="s">
        <v>135</v>
      </c>
      <c r="E129" s="219" t="s">
        <v>418</v>
      </c>
      <c r="F129" s="220" t="s">
        <v>419</v>
      </c>
      <c r="G129" s="221" t="s">
        <v>150</v>
      </c>
      <c r="H129" s="222">
        <v>8</v>
      </c>
      <c r="I129" s="223"/>
      <c r="J129" s="224">
        <f>ROUND(I129*H129,2)</f>
        <v>0</v>
      </c>
      <c r="K129" s="225"/>
      <c r="L129" s="43"/>
      <c r="M129" s="233" t="s">
        <v>1</v>
      </c>
      <c r="N129" s="234" t="s">
        <v>39</v>
      </c>
      <c r="O129" s="90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1" t="s">
        <v>139</v>
      </c>
      <c r="AT129" s="231" t="s">
        <v>135</v>
      </c>
      <c r="AU129" s="231" t="s">
        <v>82</v>
      </c>
      <c r="AY129" s="16" t="s">
        <v>133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6" t="s">
        <v>82</v>
      </c>
      <c r="BK129" s="232">
        <f>ROUND(I129*H129,2)</f>
        <v>0</v>
      </c>
      <c r="BL129" s="16" t="s">
        <v>139</v>
      </c>
      <c r="BM129" s="231" t="s">
        <v>158</v>
      </c>
    </row>
    <row r="130" s="2" customFormat="1" ht="16.5" customHeight="1">
      <c r="A130" s="37"/>
      <c r="B130" s="38"/>
      <c r="C130" s="218" t="s">
        <v>74</v>
      </c>
      <c r="D130" s="218" t="s">
        <v>135</v>
      </c>
      <c r="E130" s="219" t="s">
        <v>420</v>
      </c>
      <c r="F130" s="220" t="s">
        <v>421</v>
      </c>
      <c r="G130" s="221" t="s">
        <v>166</v>
      </c>
      <c r="H130" s="222">
        <v>4</v>
      </c>
      <c r="I130" s="223"/>
      <c r="J130" s="224">
        <f>ROUND(I130*H130,2)</f>
        <v>0</v>
      </c>
      <c r="K130" s="225"/>
      <c r="L130" s="43"/>
      <c r="M130" s="233" t="s">
        <v>1</v>
      </c>
      <c r="N130" s="234" t="s">
        <v>39</v>
      </c>
      <c r="O130" s="90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1" t="s">
        <v>139</v>
      </c>
      <c r="AT130" s="231" t="s">
        <v>135</v>
      </c>
      <c r="AU130" s="231" t="s">
        <v>82</v>
      </c>
      <c r="AY130" s="16" t="s">
        <v>133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6" t="s">
        <v>82</v>
      </c>
      <c r="BK130" s="232">
        <f>ROUND(I130*H130,2)</f>
        <v>0</v>
      </c>
      <c r="BL130" s="16" t="s">
        <v>139</v>
      </c>
      <c r="BM130" s="231" t="s">
        <v>161</v>
      </c>
    </row>
    <row r="131" s="2" customFormat="1" ht="16.5" customHeight="1">
      <c r="A131" s="37"/>
      <c r="B131" s="38"/>
      <c r="C131" s="218" t="s">
        <v>74</v>
      </c>
      <c r="D131" s="218" t="s">
        <v>135</v>
      </c>
      <c r="E131" s="219" t="s">
        <v>422</v>
      </c>
      <c r="F131" s="220" t="s">
        <v>423</v>
      </c>
      <c r="G131" s="221" t="s">
        <v>166</v>
      </c>
      <c r="H131" s="222">
        <v>1</v>
      </c>
      <c r="I131" s="223"/>
      <c r="J131" s="224">
        <f>ROUND(I131*H131,2)</f>
        <v>0</v>
      </c>
      <c r="K131" s="225"/>
      <c r="L131" s="43"/>
      <c r="M131" s="233" t="s">
        <v>1</v>
      </c>
      <c r="N131" s="234" t="s">
        <v>39</v>
      </c>
      <c r="O131" s="90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1" t="s">
        <v>139</v>
      </c>
      <c r="AT131" s="231" t="s">
        <v>135</v>
      </c>
      <c r="AU131" s="231" t="s">
        <v>82</v>
      </c>
      <c r="AY131" s="16" t="s">
        <v>133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6" t="s">
        <v>82</v>
      </c>
      <c r="BK131" s="232">
        <f>ROUND(I131*H131,2)</f>
        <v>0</v>
      </c>
      <c r="BL131" s="16" t="s">
        <v>139</v>
      </c>
      <c r="BM131" s="231" t="s">
        <v>8</v>
      </c>
    </row>
    <row r="132" s="2" customFormat="1" ht="16.5" customHeight="1">
      <c r="A132" s="37"/>
      <c r="B132" s="38"/>
      <c r="C132" s="218" t="s">
        <v>74</v>
      </c>
      <c r="D132" s="218" t="s">
        <v>135</v>
      </c>
      <c r="E132" s="219" t="s">
        <v>424</v>
      </c>
      <c r="F132" s="220" t="s">
        <v>425</v>
      </c>
      <c r="G132" s="221" t="s">
        <v>166</v>
      </c>
      <c r="H132" s="222">
        <v>1</v>
      </c>
      <c r="I132" s="223"/>
      <c r="J132" s="224">
        <f>ROUND(I132*H132,2)</f>
        <v>0</v>
      </c>
      <c r="K132" s="225"/>
      <c r="L132" s="43"/>
      <c r="M132" s="233" t="s">
        <v>1</v>
      </c>
      <c r="N132" s="234" t="s">
        <v>39</v>
      </c>
      <c r="O132" s="90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1" t="s">
        <v>139</v>
      </c>
      <c r="AT132" s="231" t="s">
        <v>135</v>
      </c>
      <c r="AU132" s="231" t="s">
        <v>82</v>
      </c>
      <c r="AY132" s="16" t="s">
        <v>133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6" t="s">
        <v>82</v>
      </c>
      <c r="BK132" s="232">
        <f>ROUND(I132*H132,2)</f>
        <v>0</v>
      </c>
      <c r="BL132" s="16" t="s">
        <v>139</v>
      </c>
      <c r="BM132" s="231" t="s">
        <v>169</v>
      </c>
    </row>
    <row r="133" s="2" customFormat="1" ht="16.5" customHeight="1">
      <c r="A133" s="37"/>
      <c r="B133" s="38"/>
      <c r="C133" s="218" t="s">
        <v>74</v>
      </c>
      <c r="D133" s="218" t="s">
        <v>135</v>
      </c>
      <c r="E133" s="219" t="s">
        <v>426</v>
      </c>
      <c r="F133" s="220" t="s">
        <v>427</v>
      </c>
      <c r="G133" s="221" t="s">
        <v>166</v>
      </c>
      <c r="H133" s="222">
        <v>1</v>
      </c>
      <c r="I133" s="223"/>
      <c r="J133" s="224">
        <f>ROUND(I133*H133,2)</f>
        <v>0</v>
      </c>
      <c r="K133" s="225"/>
      <c r="L133" s="43"/>
      <c r="M133" s="233" t="s">
        <v>1</v>
      </c>
      <c r="N133" s="234" t="s">
        <v>39</v>
      </c>
      <c r="O133" s="90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1" t="s">
        <v>139</v>
      </c>
      <c r="AT133" s="231" t="s">
        <v>135</v>
      </c>
      <c r="AU133" s="231" t="s">
        <v>82</v>
      </c>
      <c r="AY133" s="16" t="s">
        <v>133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6" t="s">
        <v>82</v>
      </c>
      <c r="BK133" s="232">
        <f>ROUND(I133*H133,2)</f>
        <v>0</v>
      </c>
      <c r="BL133" s="16" t="s">
        <v>139</v>
      </c>
      <c r="BM133" s="231" t="s">
        <v>172</v>
      </c>
    </row>
    <row r="134" s="2" customFormat="1" ht="16.5" customHeight="1">
      <c r="A134" s="37"/>
      <c r="B134" s="38"/>
      <c r="C134" s="218" t="s">
        <v>74</v>
      </c>
      <c r="D134" s="218" t="s">
        <v>135</v>
      </c>
      <c r="E134" s="219" t="s">
        <v>428</v>
      </c>
      <c r="F134" s="220" t="s">
        <v>429</v>
      </c>
      <c r="G134" s="221" t="s">
        <v>166</v>
      </c>
      <c r="H134" s="222">
        <v>2</v>
      </c>
      <c r="I134" s="223"/>
      <c r="J134" s="224">
        <f>ROUND(I134*H134,2)</f>
        <v>0</v>
      </c>
      <c r="K134" s="225"/>
      <c r="L134" s="43"/>
      <c r="M134" s="233" t="s">
        <v>1</v>
      </c>
      <c r="N134" s="234" t="s">
        <v>39</v>
      </c>
      <c r="O134" s="90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1" t="s">
        <v>139</v>
      </c>
      <c r="AT134" s="231" t="s">
        <v>135</v>
      </c>
      <c r="AU134" s="231" t="s">
        <v>82</v>
      </c>
      <c r="AY134" s="16" t="s">
        <v>133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6" t="s">
        <v>82</v>
      </c>
      <c r="BK134" s="232">
        <f>ROUND(I134*H134,2)</f>
        <v>0</v>
      </c>
      <c r="BL134" s="16" t="s">
        <v>139</v>
      </c>
      <c r="BM134" s="231" t="s">
        <v>177</v>
      </c>
    </row>
    <row r="135" s="12" customFormat="1" ht="25.92" customHeight="1">
      <c r="A135" s="12"/>
      <c r="B135" s="202"/>
      <c r="C135" s="203"/>
      <c r="D135" s="204" t="s">
        <v>73</v>
      </c>
      <c r="E135" s="205" t="s">
        <v>173</v>
      </c>
      <c r="F135" s="205" t="s">
        <v>430</v>
      </c>
      <c r="G135" s="203"/>
      <c r="H135" s="203"/>
      <c r="I135" s="206"/>
      <c r="J135" s="207">
        <f>BK135</f>
        <v>0</v>
      </c>
      <c r="K135" s="203"/>
      <c r="L135" s="208"/>
      <c r="M135" s="209"/>
      <c r="N135" s="210"/>
      <c r="O135" s="210"/>
      <c r="P135" s="211">
        <f>SUM(P136:P138)</f>
        <v>0</v>
      </c>
      <c r="Q135" s="210"/>
      <c r="R135" s="211">
        <f>SUM(R136:R138)</f>
        <v>0</v>
      </c>
      <c r="S135" s="210"/>
      <c r="T135" s="212">
        <f>SUM(T136:T138)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3" t="s">
        <v>82</v>
      </c>
      <c r="AT135" s="214" t="s">
        <v>73</v>
      </c>
      <c r="AU135" s="214" t="s">
        <v>74</v>
      </c>
      <c r="AY135" s="213" t="s">
        <v>133</v>
      </c>
      <c r="BK135" s="215">
        <f>SUM(BK136:BK138)</f>
        <v>0</v>
      </c>
    </row>
    <row r="136" s="2" customFormat="1" ht="24.15" customHeight="1">
      <c r="A136" s="37"/>
      <c r="B136" s="38"/>
      <c r="C136" s="218" t="s">
        <v>74</v>
      </c>
      <c r="D136" s="218" t="s">
        <v>135</v>
      </c>
      <c r="E136" s="219" t="s">
        <v>431</v>
      </c>
      <c r="F136" s="220" t="s">
        <v>432</v>
      </c>
      <c r="G136" s="221" t="s">
        <v>166</v>
      </c>
      <c r="H136" s="222">
        <v>1</v>
      </c>
      <c r="I136" s="223"/>
      <c r="J136" s="224">
        <f>ROUND(I136*H136,2)</f>
        <v>0</v>
      </c>
      <c r="K136" s="225"/>
      <c r="L136" s="43"/>
      <c r="M136" s="233" t="s">
        <v>1</v>
      </c>
      <c r="N136" s="234" t="s">
        <v>39</v>
      </c>
      <c r="O136" s="90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1" t="s">
        <v>139</v>
      </c>
      <c r="AT136" s="231" t="s">
        <v>135</v>
      </c>
      <c r="AU136" s="231" t="s">
        <v>82</v>
      </c>
      <c r="AY136" s="16" t="s">
        <v>133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6" t="s">
        <v>82</v>
      </c>
      <c r="BK136" s="232">
        <f>ROUND(I136*H136,2)</f>
        <v>0</v>
      </c>
      <c r="BL136" s="16" t="s">
        <v>139</v>
      </c>
      <c r="BM136" s="231" t="s">
        <v>180</v>
      </c>
    </row>
    <row r="137" s="2" customFormat="1" ht="16.5" customHeight="1">
      <c r="A137" s="37"/>
      <c r="B137" s="38"/>
      <c r="C137" s="218" t="s">
        <v>74</v>
      </c>
      <c r="D137" s="218" t="s">
        <v>135</v>
      </c>
      <c r="E137" s="219" t="s">
        <v>433</v>
      </c>
      <c r="F137" s="220" t="s">
        <v>434</v>
      </c>
      <c r="G137" s="221" t="s">
        <v>150</v>
      </c>
      <c r="H137" s="222">
        <v>1</v>
      </c>
      <c r="I137" s="223"/>
      <c r="J137" s="224">
        <f>ROUND(I137*H137,2)</f>
        <v>0</v>
      </c>
      <c r="K137" s="225"/>
      <c r="L137" s="43"/>
      <c r="M137" s="233" t="s">
        <v>1</v>
      </c>
      <c r="N137" s="234" t="s">
        <v>39</v>
      </c>
      <c r="O137" s="90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1" t="s">
        <v>139</v>
      </c>
      <c r="AT137" s="231" t="s">
        <v>135</v>
      </c>
      <c r="AU137" s="231" t="s">
        <v>82</v>
      </c>
      <c r="AY137" s="16" t="s">
        <v>133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6" t="s">
        <v>82</v>
      </c>
      <c r="BK137" s="232">
        <f>ROUND(I137*H137,2)</f>
        <v>0</v>
      </c>
      <c r="BL137" s="16" t="s">
        <v>139</v>
      </c>
      <c r="BM137" s="231" t="s">
        <v>184</v>
      </c>
    </row>
    <row r="138" s="2" customFormat="1" ht="16.5" customHeight="1">
      <c r="A138" s="37"/>
      <c r="B138" s="38"/>
      <c r="C138" s="218" t="s">
        <v>74</v>
      </c>
      <c r="D138" s="218" t="s">
        <v>135</v>
      </c>
      <c r="E138" s="219" t="s">
        <v>424</v>
      </c>
      <c r="F138" s="220" t="s">
        <v>425</v>
      </c>
      <c r="G138" s="221" t="s">
        <v>166</v>
      </c>
      <c r="H138" s="222">
        <v>1</v>
      </c>
      <c r="I138" s="223"/>
      <c r="J138" s="224">
        <f>ROUND(I138*H138,2)</f>
        <v>0</v>
      </c>
      <c r="K138" s="225"/>
      <c r="L138" s="43"/>
      <c r="M138" s="233" t="s">
        <v>1</v>
      </c>
      <c r="N138" s="234" t="s">
        <v>39</v>
      </c>
      <c r="O138" s="90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1" t="s">
        <v>139</v>
      </c>
      <c r="AT138" s="231" t="s">
        <v>135</v>
      </c>
      <c r="AU138" s="231" t="s">
        <v>82</v>
      </c>
      <c r="AY138" s="16" t="s">
        <v>133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6" t="s">
        <v>82</v>
      </c>
      <c r="BK138" s="232">
        <f>ROUND(I138*H138,2)</f>
        <v>0</v>
      </c>
      <c r="BL138" s="16" t="s">
        <v>139</v>
      </c>
      <c r="BM138" s="231" t="s">
        <v>187</v>
      </c>
    </row>
    <row r="139" s="12" customFormat="1" ht="25.92" customHeight="1">
      <c r="A139" s="12"/>
      <c r="B139" s="202"/>
      <c r="C139" s="203"/>
      <c r="D139" s="204" t="s">
        <v>73</v>
      </c>
      <c r="E139" s="205" t="s">
        <v>281</v>
      </c>
      <c r="F139" s="205" t="s">
        <v>435</v>
      </c>
      <c r="G139" s="203"/>
      <c r="H139" s="203"/>
      <c r="I139" s="206"/>
      <c r="J139" s="207">
        <f>BK139</f>
        <v>0</v>
      </c>
      <c r="K139" s="203"/>
      <c r="L139" s="208"/>
      <c r="M139" s="209"/>
      <c r="N139" s="210"/>
      <c r="O139" s="210"/>
      <c r="P139" s="211">
        <f>SUM(P140:P148)</f>
        <v>0</v>
      </c>
      <c r="Q139" s="210"/>
      <c r="R139" s="211">
        <f>SUM(R140:R148)</f>
        <v>0</v>
      </c>
      <c r="S139" s="210"/>
      <c r="T139" s="212">
        <f>SUM(T140:T148)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3" t="s">
        <v>82</v>
      </c>
      <c r="AT139" s="214" t="s">
        <v>73</v>
      </c>
      <c r="AU139" s="214" t="s">
        <v>74</v>
      </c>
      <c r="AY139" s="213" t="s">
        <v>133</v>
      </c>
      <c r="BK139" s="215">
        <f>SUM(BK140:BK148)</f>
        <v>0</v>
      </c>
    </row>
    <row r="140" s="2" customFormat="1" ht="37.8" customHeight="1">
      <c r="A140" s="37"/>
      <c r="B140" s="38"/>
      <c r="C140" s="218" t="s">
        <v>74</v>
      </c>
      <c r="D140" s="218" t="s">
        <v>135</v>
      </c>
      <c r="E140" s="219" t="s">
        <v>436</v>
      </c>
      <c r="F140" s="220" t="s">
        <v>437</v>
      </c>
      <c r="G140" s="221" t="s">
        <v>166</v>
      </c>
      <c r="H140" s="222">
        <v>1</v>
      </c>
      <c r="I140" s="223"/>
      <c r="J140" s="224">
        <f>ROUND(I140*H140,2)</f>
        <v>0</v>
      </c>
      <c r="K140" s="225"/>
      <c r="L140" s="43"/>
      <c r="M140" s="233" t="s">
        <v>1</v>
      </c>
      <c r="N140" s="234" t="s">
        <v>39</v>
      </c>
      <c r="O140" s="90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1" t="s">
        <v>139</v>
      </c>
      <c r="AT140" s="231" t="s">
        <v>135</v>
      </c>
      <c r="AU140" s="231" t="s">
        <v>82</v>
      </c>
      <c r="AY140" s="16" t="s">
        <v>133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6" t="s">
        <v>82</v>
      </c>
      <c r="BK140" s="232">
        <f>ROUND(I140*H140,2)</f>
        <v>0</v>
      </c>
      <c r="BL140" s="16" t="s">
        <v>139</v>
      </c>
      <c r="BM140" s="231" t="s">
        <v>190</v>
      </c>
    </row>
    <row r="141" s="2" customFormat="1" ht="24.15" customHeight="1">
      <c r="A141" s="37"/>
      <c r="B141" s="38"/>
      <c r="C141" s="218" t="s">
        <v>74</v>
      </c>
      <c r="D141" s="218" t="s">
        <v>135</v>
      </c>
      <c r="E141" s="219" t="s">
        <v>438</v>
      </c>
      <c r="F141" s="220" t="s">
        <v>439</v>
      </c>
      <c r="G141" s="221" t="s">
        <v>166</v>
      </c>
      <c r="H141" s="222">
        <v>2</v>
      </c>
      <c r="I141" s="223"/>
      <c r="J141" s="224">
        <f>ROUND(I141*H141,2)</f>
        <v>0</v>
      </c>
      <c r="K141" s="225"/>
      <c r="L141" s="43"/>
      <c r="M141" s="233" t="s">
        <v>1</v>
      </c>
      <c r="N141" s="234" t="s">
        <v>39</v>
      </c>
      <c r="O141" s="90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1" t="s">
        <v>139</v>
      </c>
      <c r="AT141" s="231" t="s">
        <v>135</v>
      </c>
      <c r="AU141" s="231" t="s">
        <v>82</v>
      </c>
      <c r="AY141" s="16" t="s">
        <v>133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6" t="s">
        <v>82</v>
      </c>
      <c r="BK141" s="232">
        <f>ROUND(I141*H141,2)</f>
        <v>0</v>
      </c>
      <c r="BL141" s="16" t="s">
        <v>139</v>
      </c>
      <c r="BM141" s="231" t="s">
        <v>193</v>
      </c>
    </row>
    <row r="142" s="2" customFormat="1" ht="24.15" customHeight="1">
      <c r="A142" s="37"/>
      <c r="B142" s="38"/>
      <c r="C142" s="218" t="s">
        <v>74</v>
      </c>
      <c r="D142" s="218" t="s">
        <v>135</v>
      </c>
      <c r="E142" s="219" t="s">
        <v>440</v>
      </c>
      <c r="F142" s="220" t="s">
        <v>441</v>
      </c>
      <c r="G142" s="221" t="s">
        <v>442</v>
      </c>
      <c r="H142" s="222">
        <v>1</v>
      </c>
      <c r="I142" s="223"/>
      <c r="J142" s="224">
        <f>ROUND(I142*H142,2)</f>
        <v>0</v>
      </c>
      <c r="K142" s="225"/>
      <c r="L142" s="43"/>
      <c r="M142" s="233" t="s">
        <v>1</v>
      </c>
      <c r="N142" s="234" t="s">
        <v>39</v>
      </c>
      <c r="O142" s="90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1" t="s">
        <v>139</v>
      </c>
      <c r="AT142" s="231" t="s">
        <v>135</v>
      </c>
      <c r="AU142" s="231" t="s">
        <v>82</v>
      </c>
      <c r="AY142" s="16" t="s">
        <v>133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6" t="s">
        <v>82</v>
      </c>
      <c r="BK142" s="232">
        <f>ROUND(I142*H142,2)</f>
        <v>0</v>
      </c>
      <c r="BL142" s="16" t="s">
        <v>139</v>
      </c>
      <c r="BM142" s="231" t="s">
        <v>196</v>
      </c>
    </row>
    <row r="143" s="2" customFormat="1" ht="16.5" customHeight="1">
      <c r="A143" s="37"/>
      <c r="B143" s="38"/>
      <c r="C143" s="218" t="s">
        <v>74</v>
      </c>
      <c r="D143" s="218" t="s">
        <v>135</v>
      </c>
      <c r="E143" s="219" t="s">
        <v>443</v>
      </c>
      <c r="F143" s="220" t="s">
        <v>444</v>
      </c>
      <c r="G143" s="221" t="s">
        <v>150</v>
      </c>
      <c r="H143" s="222">
        <v>5</v>
      </c>
      <c r="I143" s="223"/>
      <c r="J143" s="224">
        <f>ROUND(I143*H143,2)</f>
        <v>0</v>
      </c>
      <c r="K143" s="225"/>
      <c r="L143" s="43"/>
      <c r="M143" s="233" t="s">
        <v>1</v>
      </c>
      <c r="N143" s="234" t="s">
        <v>39</v>
      </c>
      <c r="O143" s="90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1" t="s">
        <v>139</v>
      </c>
      <c r="AT143" s="231" t="s">
        <v>135</v>
      </c>
      <c r="AU143" s="231" t="s">
        <v>82</v>
      </c>
      <c r="AY143" s="16" t="s">
        <v>133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6" t="s">
        <v>82</v>
      </c>
      <c r="BK143" s="232">
        <f>ROUND(I143*H143,2)</f>
        <v>0</v>
      </c>
      <c r="BL143" s="16" t="s">
        <v>139</v>
      </c>
      <c r="BM143" s="231" t="s">
        <v>199</v>
      </c>
    </row>
    <row r="144" s="2" customFormat="1" ht="16.5" customHeight="1">
      <c r="A144" s="37"/>
      <c r="B144" s="38"/>
      <c r="C144" s="218" t="s">
        <v>74</v>
      </c>
      <c r="D144" s="218" t="s">
        <v>135</v>
      </c>
      <c r="E144" s="219" t="s">
        <v>445</v>
      </c>
      <c r="F144" s="220" t="s">
        <v>446</v>
      </c>
      <c r="G144" s="221" t="s">
        <v>166</v>
      </c>
      <c r="H144" s="222">
        <v>1</v>
      </c>
      <c r="I144" s="223"/>
      <c r="J144" s="224">
        <f>ROUND(I144*H144,2)</f>
        <v>0</v>
      </c>
      <c r="K144" s="225"/>
      <c r="L144" s="43"/>
      <c r="M144" s="233" t="s">
        <v>1</v>
      </c>
      <c r="N144" s="234" t="s">
        <v>39</v>
      </c>
      <c r="O144" s="90"/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1" t="s">
        <v>139</v>
      </c>
      <c r="AT144" s="231" t="s">
        <v>135</v>
      </c>
      <c r="AU144" s="231" t="s">
        <v>82</v>
      </c>
      <c r="AY144" s="16" t="s">
        <v>133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6" t="s">
        <v>82</v>
      </c>
      <c r="BK144" s="232">
        <f>ROUND(I144*H144,2)</f>
        <v>0</v>
      </c>
      <c r="BL144" s="16" t="s">
        <v>139</v>
      </c>
      <c r="BM144" s="231" t="s">
        <v>249</v>
      </c>
    </row>
    <row r="145" s="2" customFormat="1" ht="16.5" customHeight="1">
      <c r="A145" s="37"/>
      <c r="B145" s="38"/>
      <c r="C145" s="218" t="s">
        <v>74</v>
      </c>
      <c r="D145" s="218" t="s">
        <v>135</v>
      </c>
      <c r="E145" s="219" t="s">
        <v>447</v>
      </c>
      <c r="F145" s="220" t="s">
        <v>448</v>
      </c>
      <c r="G145" s="221" t="s">
        <v>150</v>
      </c>
      <c r="H145" s="222">
        <v>5</v>
      </c>
      <c r="I145" s="223"/>
      <c r="J145" s="224">
        <f>ROUND(I145*H145,2)</f>
        <v>0</v>
      </c>
      <c r="K145" s="225"/>
      <c r="L145" s="43"/>
      <c r="M145" s="233" t="s">
        <v>1</v>
      </c>
      <c r="N145" s="234" t="s">
        <v>39</v>
      </c>
      <c r="O145" s="90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1" t="s">
        <v>139</v>
      </c>
      <c r="AT145" s="231" t="s">
        <v>135</v>
      </c>
      <c r="AU145" s="231" t="s">
        <v>82</v>
      </c>
      <c r="AY145" s="16" t="s">
        <v>133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6" t="s">
        <v>82</v>
      </c>
      <c r="BK145" s="232">
        <f>ROUND(I145*H145,2)</f>
        <v>0</v>
      </c>
      <c r="BL145" s="16" t="s">
        <v>139</v>
      </c>
      <c r="BM145" s="231" t="s">
        <v>252</v>
      </c>
    </row>
    <row r="146" s="2" customFormat="1" ht="21.75" customHeight="1">
      <c r="A146" s="37"/>
      <c r="B146" s="38"/>
      <c r="C146" s="218" t="s">
        <v>74</v>
      </c>
      <c r="D146" s="218" t="s">
        <v>135</v>
      </c>
      <c r="E146" s="219" t="s">
        <v>449</v>
      </c>
      <c r="F146" s="220" t="s">
        <v>450</v>
      </c>
      <c r="G146" s="221" t="s">
        <v>150</v>
      </c>
      <c r="H146" s="222">
        <v>3</v>
      </c>
      <c r="I146" s="223"/>
      <c r="J146" s="224">
        <f>ROUND(I146*H146,2)</f>
        <v>0</v>
      </c>
      <c r="K146" s="225"/>
      <c r="L146" s="43"/>
      <c r="M146" s="233" t="s">
        <v>1</v>
      </c>
      <c r="N146" s="234" t="s">
        <v>39</v>
      </c>
      <c r="O146" s="90"/>
      <c r="P146" s="235">
        <f>O146*H146</f>
        <v>0</v>
      </c>
      <c r="Q146" s="235">
        <v>0</v>
      </c>
      <c r="R146" s="235">
        <f>Q146*H146</f>
        <v>0</v>
      </c>
      <c r="S146" s="235">
        <v>0</v>
      </c>
      <c r="T146" s="236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1" t="s">
        <v>139</v>
      </c>
      <c r="AT146" s="231" t="s">
        <v>135</v>
      </c>
      <c r="AU146" s="231" t="s">
        <v>82</v>
      </c>
      <c r="AY146" s="16" t="s">
        <v>133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6" t="s">
        <v>82</v>
      </c>
      <c r="BK146" s="232">
        <f>ROUND(I146*H146,2)</f>
        <v>0</v>
      </c>
      <c r="BL146" s="16" t="s">
        <v>139</v>
      </c>
      <c r="BM146" s="231" t="s">
        <v>255</v>
      </c>
    </row>
    <row r="147" s="2" customFormat="1" ht="21.75" customHeight="1">
      <c r="A147" s="37"/>
      <c r="B147" s="38"/>
      <c r="C147" s="218" t="s">
        <v>74</v>
      </c>
      <c r="D147" s="218" t="s">
        <v>135</v>
      </c>
      <c r="E147" s="219" t="s">
        <v>451</v>
      </c>
      <c r="F147" s="220" t="s">
        <v>452</v>
      </c>
      <c r="G147" s="221" t="s">
        <v>150</v>
      </c>
      <c r="H147" s="222">
        <v>1</v>
      </c>
      <c r="I147" s="223"/>
      <c r="J147" s="224">
        <f>ROUND(I147*H147,2)</f>
        <v>0</v>
      </c>
      <c r="K147" s="225"/>
      <c r="L147" s="43"/>
      <c r="M147" s="233" t="s">
        <v>1</v>
      </c>
      <c r="N147" s="234" t="s">
        <v>39</v>
      </c>
      <c r="O147" s="90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1" t="s">
        <v>139</v>
      </c>
      <c r="AT147" s="231" t="s">
        <v>135</v>
      </c>
      <c r="AU147" s="231" t="s">
        <v>82</v>
      </c>
      <c r="AY147" s="16" t="s">
        <v>133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6" t="s">
        <v>82</v>
      </c>
      <c r="BK147" s="232">
        <f>ROUND(I147*H147,2)</f>
        <v>0</v>
      </c>
      <c r="BL147" s="16" t="s">
        <v>139</v>
      </c>
      <c r="BM147" s="231" t="s">
        <v>258</v>
      </c>
    </row>
    <row r="148" s="2" customFormat="1" ht="16.5" customHeight="1">
      <c r="A148" s="37"/>
      <c r="B148" s="38"/>
      <c r="C148" s="218" t="s">
        <v>74</v>
      </c>
      <c r="D148" s="218" t="s">
        <v>135</v>
      </c>
      <c r="E148" s="219" t="s">
        <v>453</v>
      </c>
      <c r="F148" s="220" t="s">
        <v>454</v>
      </c>
      <c r="G148" s="221" t="s">
        <v>138</v>
      </c>
      <c r="H148" s="222">
        <v>3</v>
      </c>
      <c r="I148" s="223"/>
      <c r="J148" s="224">
        <f>ROUND(I148*H148,2)</f>
        <v>0</v>
      </c>
      <c r="K148" s="225"/>
      <c r="L148" s="43"/>
      <c r="M148" s="233" t="s">
        <v>1</v>
      </c>
      <c r="N148" s="234" t="s">
        <v>39</v>
      </c>
      <c r="O148" s="90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1" t="s">
        <v>139</v>
      </c>
      <c r="AT148" s="231" t="s">
        <v>135</v>
      </c>
      <c r="AU148" s="231" t="s">
        <v>82</v>
      </c>
      <c r="AY148" s="16" t="s">
        <v>133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6" t="s">
        <v>82</v>
      </c>
      <c r="BK148" s="232">
        <f>ROUND(I148*H148,2)</f>
        <v>0</v>
      </c>
      <c r="BL148" s="16" t="s">
        <v>139</v>
      </c>
      <c r="BM148" s="231" t="s">
        <v>261</v>
      </c>
    </row>
    <row r="149" s="12" customFormat="1" ht="25.92" customHeight="1">
      <c r="A149" s="12"/>
      <c r="B149" s="202"/>
      <c r="C149" s="203"/>
      <c r="D149" s="204" t="s">
        <v>73</v>
      </c>
      <c r="E149" s="205" t="s">
        <v>301</v>
      </c>
      <c r="F149" s="205" t="s">
        <v>455</v>
      </c>
      <c r="G149" s="203"/>
      <c r="H149" s="203"/>
      <c r="I149" s="206"/>
      <c r="J149" s="207">
        <f>BK149</f>
        <v>0</v>
      </c>
      <c r="K149" s="203"/>
      <c r="L149" s="208"/>
      <c r="M149" s="209"/>
      <c r="N149" s="210"/>
      <c r="O149" s="210"/>
      <c r="P149" s="211">
        <f>SUM(P150:P158)</f>
        <v>0</v>
      </c>
      <c r="Q149" s="210"/>
      <c r="R149" s="211">
        <f>SUM(R150:R158)</f>
        <v>0</v>
      </c>
      <c r="S149" s="210"/>
      <c r="T149" s="212">
        <f>SUM(T150:T158)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3" t="s">
        <v>82</v>
      </c>
      <c r="AT149" s="214" t="s">
        <v>73</v>
      </c>
      <c r="AU149" s="214" t="s">
        <v>74</v>
      </c>
      <c r="AY149" s="213" t="s">
        <v>133</v>
      </c>
      <c r="BK149" s="215">
        <f>SUM(BK150:BK158)</f>
        <v>0</v>
      </c>
    </row>
    <row r="150" s="2" customFormat="1" ht="33" customHeight="1">
      <c r="A150" s="37"/>
      <c r="B150" s="38"/>
      <c r="C150" s="218" t="s">
        <v>74</v>
      </c>
      <c r="D150" s="218" t="s">
        <v>135</v>
      </c>
      <c r="E150" s="219" t="s">
        <v>456</v>
      </c>
      <c r="F150" s="220" t="s">
        <v>457</v>
      </c>
      <c r="G150" s="221" t="s">
        <v>138</v>
      </c>
      <c r="H150" s="222">
        <v>1</v>
      </c>
      <c r="I150" s="223"/>
      <c r="J150" s="224">
        <f>ROUND(I150*H150,2)</f>
        <v>0</v>
      </c>
      <c r="K150" s="225"/>
      <c r="L150" s="43"/>
      <c r="M150" s="233" t="s">
        <v>1</v>
      </c>
      <c r="N150" s="234" t="s">
        <v>39</v>
      </c>
      <c r="O150" s="90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1" t="s">
        <v>139</v>
      </c>
      <c r="AT150" s="231" t="s">
        <v>135</v>
      </c>
      <c r="AU150" s="231" t="s">
        <v>82</v>
      </c>
      <c r="AY150" s="16" t="s">
        <v>133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6" t="s">
        <v>82</v>
      </c>
      <c r="BK150" s="232">
        <f>ROUND(I150*H150,2)</f>
        <v>0</v>
      </c>
      <c r="BL150" s="16" t="s">
        <v>139</v>
      </c>
      <c r="BM150" s="231" t="s">
        <v>264</v>
      </c>
    </row>
    <row r="151" s="2" customFormat="1" ht="16.5" customHeight="1">
      <c r="A151" s="37"/>
      <c r="B151" s="38"/>
      <c r="C151" s="218" t="s">
        <v>74</v>
      </c>
      <c r="D151" s="218" t="s">
        <v>135</v>
      </c>
      <c r="E151" s="219" t="s">
        <v>458</v>
      </c>
      <c r="F151" s="220" t="s">
        <v>459</v>
      </c>
      <c r="G151" s="221" t="s">
        <v>138</v>
      </c>
      <c r="H151" s="222">
        <v>1</v>
      </c>
      <c r="I151" s="223"/>
      <c r="J151" s="224">
        <f>ROUND(I151*H151,2)</f>
        <v>0</v>
      </c>
      <c r="K151" s="225"/>
      <c r="L151" s="43"/>
      <c r="M151" s="233" t="s">
        <v>1</v>
      </c>
      <c r="N151" s="234" t="s">
        <v>39</v>
      </c>
      <c r="O151" s="90"/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6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1" t="s">
        <v>139</v>
      </c>
      <c r="AT151" s="231" t="s">
        <v>135</v>
      </c>
      <c r="AU151" s="231" t="s">
        <v>82</v>
      </c>
      <c r="AY151" s="16" t="s">
        <v>133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6" t="s">
        <v>82</v>
      </c>
      <c r="BK151" s="232">
        <f>ROUND(I151*H151,2)</f>
        <v>0</v>
      </c>
      <c r="BL151" s="16" t="s">
        <v>139</v>
      </c>
      <c r="BM151" s="231" t="s">
        <v>268</v>
      </c>
    </row>
    <row r="152" s="2" customFormat="1" ht="16.5" customHeight="1">
      <c r="A152" s="37"/>
      <c r="B152" s="38"/>
      <c r="C152" s="218" t="s">
        <v>74</v>
      </c>
      <c r="D152" s="218" t="s">
        <v>135</v>
      </c>
      <c r="E152" s="219" t="s">
        <v>460</v>
      </c>
      <c r="F152" s="220" t="s">
        <v>397</v>
      </c>
      <c r="G152" s="221" t="s">
        <v>183</v>
      </c>
      <c r="H152" s="237"/>
      <c r="I152" s="223"/>
      <c r="J152" s="224">
        <f>ROUND(I152*H152,2)</f>
        <v>0</v>
      </c>
      <c r="K152" s="225"/>
      <c r="L152" s="43"/>
      <c r="M152" s="233" t="s">
        <v>1</v>
      </c>
      <c r="N152" s="234" t="s">
        <v>39</v>
      </c>
      <c r="O152" s="90"/>
      <c r="P152" s="235">
        <f>O152*H152</f>
        <v>0</v>
      </c>
      <c r="Q152" s="235">
        <v>0</v>
      </c>
      <c r="R152" s="235">
        <f>Q152*H152</f>
        <v>0</v>
      </c>
      <c r="S152" s="235">
        <v>0</v>
      </c>
      <c r="T152" s="236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1" t="s">
        <v>139</v>
      </c>
      <c r="AT152" s="231" t="s">
        <v>135</v>
      </c>
      <c r="AU152" s="231" t="s">
        <v>82</v>
      </c>
      <c r="AY152" s="16" t="s">
        <v>133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6" t="s">
        <v>82</v>
      </c>
      <c r="BK152" s="232">
        <f>ROUND(I152*H152,2)</f>
        <v>0</v>
      </c>
      <c r="BL152" s="16" t="s">
        <v>139</v>
      </c>
      <c r="BM152" s="231" t="s">
        <v>271</v>
      </c>
    </row>
    <row r="153" s="2" customFormat="1" ht="24.15" customHeight="1">
      <c r="A153" s="37"/>
      <c r="B153" s="38"/>
      <c r="C153" s="218" t="s">
        <v>74</v>
      </c>
      <c r="D153" s="218" t="s">
        <v>135</v>
      </c>
      <c r="E153" s="219" t="s">
        <v>461</v>
      </c>
      <c r="F153" s="220" t="s">
        <v>331</v>
      </c>
      <c r="G153" s="221" t="s">
        <v>138</v>
      </c>
      <c r="H153" s="222">
        <v>1</v>
      </c>
      <c r="I153" s="223"/>
      <c r="J153" s="224">
        <f>ROUND(I153*H153,2)</f>
        <v>0</v>
      </c>
      <c r="K153" s="225"/>
      <c r="L153" s="43"/>
      <c r="M153" s="233" t="s">
        <v>1</v>
      </c>
      <c r="N153" s="234" t="s">
        <v>39</v>
      </c>
      <c r="O153" s="90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1" t="s">
        <v>139</v>
      </c>
      <c r="AT153" s="231" t="s">
        <v>135</v>
      </c>
      <c r="AU153" s="231" t="s">
        <v>82</v>
      </c>
      <c r="AY153" s="16" t="s">
        <v>133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6" t="s">
        <v>82</v>
      </c>
      <c r="BK153" s="232">
        <f>ROUND(I153*H153,2)</f>
        <v>0</v>
      </c>
      <c r="BL153" s="16" t="s">
        <v>139</v>
      </c>
      <c r="BM153" s="231" t="s">
        <v>274</v>
      </c>
    </row>
    <row r="154" s="2" customFormat="1" ht="16.5" customHeight="1">
      <c r="A154" s="37"/>
      <c r="B154" s="38"/>
      <c r="C154" s="218" t="s">
        <v>74</v>
      </c>
      <c r="D154" s="218" t="s">
        <v>135</v>
      </c>
      <c r="E154" s="219" t="s">
        <v>462</v>
      </c>
      <c r="F154" s="220" t="s">
        <v>401</v>
      </c>
      <c r="G154" s="221" t="s">
        <v>138</v>
      </c>
      <c r="H154" s="222">
        <v>1</v>
      </c>
      <c r="I154" s="223"/>
      <c r="J154" s="224">
        <f>ROUND(I154*H154,2)</f>
        <v>0</v>
      </c>
      <c r="K154" s="225"/>
      <c r="L154" s="43"/>
      <c r="M154" s="233" t="s">
        <v>1</v>
      </c>
      <c r="N154" s="234" t="s">
        <v>39</v>
      </c>
      <c r="O154" s="90"/>
      <c r="P154" s="235">
        <f>O154*H154</f>
        <v>0</v>
      </c>
      <c r="Q154" s="235">
        <v>0</v>
      </c>
      <c r="R154" s="235">
        <f>Q154*H154</f>
        <v>0</v>
      </c>
      <c r="S154" s="235">
        <v>0</v>
      </c>
      <c r="T154" s="236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1" t="s">
        <v>139</v>
      </c>
      <c r="AT154" s="231" t="s">
        <v>135</v>
      </c>
      <c r="AU154" s="231" t="s">
        <v>82</v>
      </c>
      <c r="AY154" s="16" t="s">
        <v>133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6" t="s">
        <v>82</v>
      </c>
      <c r="BK154" s="232">
        <f>ROUND(I154*H154,2)</f>
        <v>0</v>
      </c>
      <c r="BL154" s="16" t="s">
        <v>139</v>
      </c>
      <c r="BM154" s="231" t="s">
        <v>277</v>
      </c>
    </row>
    <row r="155" s="2" customFormat="1" ht="16.5" customHeight="1">
      <c r="A155" s="37"/>
      <c r="B155" s="38"/>
      <c r="C155" s="218" t="s">
        <v>74</v>
      </c>
      <c r="D155" s="218" t="s">
        <v>135</v>
      </c>
      <c r="E155" s="219" t="s">
        <v>463</v>
      </c>
      <c r="F155" s="220" t="s">
        <v>464</v>
      </c>
      <c r="G155" s="221" t="s">
        <v>138</v>
      </c>
      <c r="H155" s="222">
        <v>1</v>
      </c>
      <c r="I155" s="223"/>
      <c r="J155" s="224">
        <f>ROUND(I155*H155,2)</f>
        <v>0</v>
      </c>
      <c r="K155" s="225"/>
      <c r="L155" s="43"/>
      <c r="M155" s="233" t="s">
        <v>1</v>
      </c>
      <c r="N155" s="234" t="s">
        <v>39</v>
      </c>
      <c r="O155" s="90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1" t="s">
        <v>139</v>
      </c>
      <c r="AT155" s="231" t="s">
        <v>135</v>
      </c>
      <c r="AU155" s="231" t="s">
        <v>82</v>
      </c>
      <c r="AY155" s="16" t="s">
        <v>133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6" t="s">
        <v>82</v>
      </c>
      <c r="BK155" s="232">
        <f>ROUND(I155*H155,2)</f>
        <v>0</v>
      </c>
      <c r="BL155" s="16" t="s">
        <v>139</v>
      </c>
      <c r="BM155" s="231" t="s">
        <v>280</v>
      </c>
    </row>
    <row r="156" s="2" customFormat="1" ht="16.5" customHeight="1">
      <c r="A156" s="37"/>
      <c r="B156" s="38"/>
      <c r="C156" s="218" t="s">
        <v>74</v>
      </c>
      <c r="D156" s="218" t="s">
        <v>135</v>
      </c>
      <c r="E156" s="219" t="s">
        <v>465</v>
      </c>
      <c r="F156" s="220" t="s">
        <v>466</v>
      </c>
      <c r="G156" s="221" t="s">
        <v>138</v>
      </c>
      <c r="H156" s="222">
        <v>1</v>
      </c>
      <c r="I156" s="223"/>
      <c r="J156" s="224">
        <f>ROUND(I156*H156,2)</f>
        <v>0</v>
      </c>
      <c r="K156" s="225"/>
      <c r="L156" s="43"/>
      <c r="M156" s="233" t="s">
        <v>1</v>
      </c>
      <c r="N156" s="234" t="s">
        <v>39</v>
      </c>
      <c r="O156" s="90"/>
      <c r="P156" s="235">
        <f>O156*H156</f>
        <v>0</v>
      </c>
      <c r="Q156" s="235">
        <v>0</v>
      </c>
      <c r="R156" s="235">
        <f>Q156*H156</f>
        <v>0</v>
      </c>
      <c r="S156" s="235">
        <v>0</v>
      </c>
      <c r="T156" s="236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1" t="s">
        <v>139</v>
      </c>
      <c r="AT156" s="231" t="s">
        <v>135</v>
      </c>
      <c r="AU156" s="231" t="s">
        <v>82</v>
      </c>
      <c r="AY156" s="16" t="s">
        <v>133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6" t="s">
        <v>82</v>
      </c>
      <c r="BK156" s="232">
        <f>ROUND(I156*H156,2)</f>
        <v>0</v>
      </c>
      <c r="BL156" s="16" t="s">
        <v>139</v>
      </c>
      <c r="BM156" s="231" t="s">
        <v>285</v>
      </c>
    </row>
    <row r="157" s="2" customFormat="1" ht="33" customHeight="1">
      <c r="A157" s="37"/>
      <c r="B157" s="38"/>
      <c r="C157" s="218" t="s">
        <v>74</v>
      </c>
      <c r="D157" s="218" t="s">
        <v>135</v>
      </c>
      <c r="E157" s="219" t="s">
        <v>467</v>
      </c>
      <c r="F157" s="220" t="s">
        <v>468</v>
      </c>
      <c r="G157" s="221" t="s">
        <v>138</v>
      </c>
      <c r="H157" s="222">
        <v>1</v>
      </c>
      <c r="I157" s="223"/>
      <c r="J157" s="224">
        <f>ROUND(I157*H157,2)</f>
        <v>0</v>
      </c>
      <c r="K157" s="225"/>
      <c r="L157" s="43"/>
      <c r="M157" s="233" t="s">
        <v>1</v>
      </c>
      <c r="N157" s="234" t="s">
        <v>39</v>
      </c>
      <c r="O157" s="90"/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1" t="s">
        <v>139</v>
      </c>
      <c r="AT157" s="231" t="s">
        <v>135</v>
      </c>
      <c r="AU157" s="231" t="s">
        <v>82</v>
      </c>
      <c r="AY157" s="16" t="s">
        <v>133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6" t="s">
        <v>82</v>
      </c>
      <c r="BK157" s="232">
        <f>ROUND(I157*H157,2)</f>
        <v>0</v>
      </c>
      <c r="BL157" s="16" t="s">
        <v>139</v>
      </c>
      <c r="BM157" s="231" t="s">
        <v>288</v>
      </c>
    </row>
    <row r="158" s="2" customFormat="1" ht="16.5" customHeight="1">
      <c r="A158" s="37"/>
      <c r="B158" s="38"/>
      <c r="C158" s="218" t="s">
        <v>74</v>
      </c>
      <c r="D158" s="218" t="s">
        <v>135</v>
      </c>
      <c r="E158" s="219" t="s">
        <v>404</v>
      </c>
      <c r="F158" s="220" t="s">
        <v>198</v>
      </c>
      <c r="G158" s="221" t="s">
        <v>138</v>
      </c>
      <c r="H158" s="222">
        <v>1</v>
      </c>
      <c r="I158" s="223"/>
      <c r="J158" s="224">
        <f>ROUND(I158*H158,2)</f>
        <v>0</v>
      </c>
      <c r="K158" s="225"/>
      <c r="L158" s="43"/>
      <c r="M158" s="233" t="s">
        <v>1</v>
      </c>
      <c r="N158" s="234" t="s">
        <v>39</v>
      </c>
      <c r="O158" s="90"/>
      <c r="P158" s="235">
        <f>O158*H158</f>
        <v>0</v>
      </c>
      <c r="Q158" s="235">
        <v>0</v>
      </c>
      <c r="R158" s="235">
        <f>Q158*H158</f>
        <v>0</v>
      </c>
      <c r="S158" s="235">
        <v>0</v>
      </c>
      <c r="T158" s="236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1" t="s">
        <v>139</v>
      </c>
      <c r="AT158" s="231" t="s">
        <v>135</v>
      </c>
      <c r="AU158" s="231" t="s">
        <v>82</v>
      </c>
      <c r="AY158" s="16" t="s">
        <v>133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6" t="s">
        <v>82</v>
      </c>
      <c r="BK158" s="232">
        <f>ROUND(I158*H158,2)</f>
        <v>0</v>
      </c>
      <c r="BL158" s="16" t="s">
        <v>139</v>
      </c>
      <c r="BM158" s="231" t="s">
        <v>291</v>
      </c>
    </row>
    <row r="159" s="12" customFormat="1" ht="25.92" customHeight="1">
      <c r="A159" s="12"/>
      <c r="B159" s="202"/>
      <c r="C159" s="203"/>
      <c r="D159" s="204" t="s">
        <v>73</v>
      </c>
      <c r="E159" s="205" t="s">
        <v>132</v>
      </c>
      <c r="F159" s="205" t="s">
        <v>132</v>
      </c>
      <c r="G159" s="203"/>
      <c r="H159" s="203"/>
      <c r="I159" s="206"/>
      <c r="J159" s="207">
        <f>BK159</f>
        <v>0</v>
      </c>
      <c r="K159" s="203"/>
      <c r="L159" s="208"/>
      <c r="M159" s="209"/>
      <c r="N159" s="210"/>
      <c r="O159" s="210"/>
      <c r="P159" s="211">
        <f>P160</f>
        <v>0</v>
      </c>
      <c r="Q159" s="210"/>
      <c r="R159" s="211">
        <f>R160</f>
        <v>0</v>
      </c>
      <c r="S159" s="210"/>
      <c r="T159" s="212">
        <f>T160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3" t="s">
        <v>82</v>
      </c>
      <c r="AT159" s="214" t="s">
        <v>73</v>
      </c>
      <c r="AU159" s="214" t="s">
        <v>74</v>
      </c>
      <c r="AY159" s="213" t="s">
        <v>133</v>
      </c>
      <c r="BK159" s="215">
        <f>BK160</f>
        <v>0</v>
      </c>
    </row>
    <row r="160" s="12" customFormat="1" ht="22.8" customHeight="1">
      <c r="A160" s="12"/>
      <c r="B160" s="202"/>
      <c r="C160" s="203"/>
      <c r="D160" s="204" t="s">
        <v>73</v>
      </c>
      <c r="E160" s="216" t="s">
        <v>200</v>
      </c>
      <c r="F160" s="216" t="s">
        <v>201</v>
      </c>
      <c r="G160" s="203"/>
      <c r="H160" s="203"/>
      <c r="I160" s="206"/>
      <c r="J160" s="217">
        <f>BK160</f>
        <v>0</v>
      </c>
      <c r="K160" s="203"/>
      <c r="L160" s="208"/>
      <c r="M160" s="209"/>
      <c r="N160" s="210"/>
      <c r="O160" s="210"/>
      <c r="P160" s="211">
        <f>P161</f>
        <v>0</v>
      </c>
      <c r="Q160" s="210"/>
      <c r="R160" s="211">
        <f>R161</f>
        <v>0</v>
      </c>
      <c r="S160" s="210"/>
      <c r="T160" s="212">
        <f>T161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3" t="s">
        <v>82</v>
      </c>
      <c r="AT160" s="214" t="s">
        <v>73</v>
      </c>
      <c r="AU160" s="214" t="s">
        <v>82</v>
      </c>
      <c r="AY160" s="213" t="s">
        <v>133</v>
      </c>
      <c r="BK160" s="215">
        <f>BK161</f>
        <v>0</v>
      </c>
    </row>
    <row r="161" s="2" customFormat="1" ht="16.5" customHeight="1">
      <c r="A161" s="37"/>
      <c r="B161" s="38"/>
      <c r="C161" s="218" t="s">
        <v>82</v>
      </c>
      <c r="D161" s="218" t="s">
        <v>135</v>
      </c>
      <c r="E161" s="219" t="s">
        <v>202</v>
      </c>
      <c r="F161" s="220" t="s">
        <v>203</v>
      </c>
      <c r="G161" s="221" t="s">
        <v>138</v>
      </c>
      <c r="H161" s="222">
        <v>1</v>
      </c>
      <c r="I161" s="223"/>
      <c r="J161" s="224">
        <f>ROUND(I161*H161,2)</f>
        <v>0</v>
      </c>
      <c r="K161" s="225"/>
      <c r="L161" s="43"/>
      <c r="M161" s="226" t="s">
        <v>1</v>
      </c>
      <c r="N161" s="227" t="s">
        <v>39</v>
      </c>
      <c r="O161" s="228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1" t="s">
        <v>139</v>
      </c>
      <c r="AT161" s="231" t="s">
        <v>135</v>
      </c>
      <c r="AU161" s="231" t="s">
        <v>84</v>
      </c>
      <c r="AY161" s="16" t="s">
        <v>133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6" t="s">
        <v>82</v>
      </c>
      <c r="BK161" s="232">
        <f>ROUND(I161*H161,2)</f>
        <v>0</v>
      </c>
      <c r="BL161" s="16" t="s">
        <v>139</v>
      </c>
      <c r="BM161" s="231" t="s">
        <v>469</v>
      </c>
    </row>
    <row r="162" s="2" customFormat="1" ht="6.96" customHeight="1">
      <c r="A162" s="37"/>
      <c r="B162" s="65"/>
      <c r="C162" s="66"/>
      <c r="D162" s="66"/>
      <c r="E162" s="66"/>
      <c r="F162" s="66"/>
      <c r="G162" s="66"/>
      <c r="H162" s="66"/>
      <c r="I162" s="66"/>
      <c r="J162" s="66"/>
      <c r="K162" s="66"/>
      <c r="L162" s="43"/>
      <c r="M162" s="37"/>
      <c r="O162" s="37"/>
      <c r="P162" s="37"/>
      <c r="Q162" s="37"/>
      <c r="R162" s="37"/>
      <c r="S162" s="37"/>
      <c r="T162" s="3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</row>
  </sheetData>
  <sheetProtection sheet="1" autoFilter="0" formatColumns="0" formatRows="0" objects="1" scenarios="1" spinCount="100000" saltValue="CkmwQpF/FMfQM65qiyxScwR16bxdsIFceKjVhJJ3fALlTGBJCaCZxCUGGDDWu9aEnfmZ69Rpkri2kbscJ6tgVA==" hashValue="o4POiA0mVh75pJeALrW4kw5gIcM5VxbxiZC8g3VOH/4PIm7jyX+ikld/QNr17N1D2glsCAPLeh2BPKTYd0uJZQ==" algorithmName="SHA-512" password="CC35"/>
  <autoFilter ref="C122:K161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84</v>
      </c>
    </row>
    <row r="4" s="1" customFormat="1" ht="24.96" customHeight="1">
      <c r="B4" s="19"/>
      <c r="D4" s="137" t="s">
        <v>109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Modernizace stravovacího provozu, MN Dvůr Králové nad Labem - Neuznatelné náklady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110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470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12. 2. 2024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>MP technik s.r.o.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>MP technik s.r.o.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34</v>
      </c>
      <c r="E30" s="37"/>
      <c r="F30" s="37"/>
      <c r="G30" s="37"/>
      <c r="H30" s="37"/>
      <c r="I30" s="37"/>
      <c r="J30" s="150">
        <f>ROUND(J129,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36</v>
      </c>
      <c r="G32" s="37"/>
      <c r="H32" s="37"/>
      <c r="I32" s="151" t="s">
        <v>35</v>
      </c>
      <c r="J32" s="151" t="s">
        <v>37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38</v>
      </c>
      <c r="E33" s="139" t="s">
        <v>39</v>
      </c>
      <c r="F33" s="153">
        <f>ROUND((SUM(BE129:BE189)),  2)</f>
        <v>0</v>
      </c>
      <c r="G33" s="37"/>
      <c r="H33" s="37"/>
      <c r="I33" s="154">
        <v>0.20999999999999999</v>
      </c>
      <c r="J33" s="153">
        <f>ROUND(((SUM(BE129:BE189))*I33),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40</v>
      </c>
      <c r="F34" s="153">
        <f>ROUND((SUM(BF129:BF189)),  2)</f>
        <v>0</v>
      </c>
      <c r="G34" s="37"/>
      <c r="H34" s="37"/>
      <c r="I34" s="154">
        <v>0.12</v>
      </c>
      <c r="J34" s="153">
        <f>ROUND(((SUM(BF129:BF189))*I34),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41</v>
      </c>
      <c r="F35" s="153">
        <f>ROUND((SUM(BG129:BG189)),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42</v>
      </c>
      <c r="F36" s="153">
        <f>ROUND((SUM(BH129:BH189)),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43</v>
      </c>
      <c r="F37" s="153">
        <f>ROUND((SUM(BI129:BI189)),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44</v>
      </c>
      <c r="E39" s="157"/>
      <c r="F39" s="157"/>
      <c r="G39" s="158" t="s">
        <v>45</v>
      </c>
      <c r="H39" s="159" t="s">
        <v>46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47</v>
      </c>
      <c r="E50" s="163"/>
      <c r="F50" s="163"/>
      <c r="G50" s="162" t="s">
        <v>48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49</v>
      </c>
      <c r="E61" s="165"/>
      <c r="F61" s="166" t="s">
        <v>50</v>
      </c>
      <c r="G61" s="164" t="s">
        <v>49</v>
      </c>
      <c r="H61" s="165"/>
      <c r="I61" s="165"/>
      <c r="J61" s="167" t="s">
        <v>50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51</v>
      </c>
      <c r="E65" s="168"/>
      <c r="F65" s="168"/>
      <c r="G65" s="162" t="s">
        <v>52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49</v>
      </c>
      <c r="E76" s="165"/>
      <c r="F76" s="166" t="s">
        <v>50</v>
      </c>
      <c r="G76" s="164" t="s">
        <v>49</v>
      </c>
      <c r="H76" s="165"/>
      <c r="I76" s="165"/>
      <c r="J76" s="167" t="s">
        <v>50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Modernizace stravovacího provozu, MN Dvůr Králové nad Labem - Neuznatelné náklady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110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SAN - Sanace zdiva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12. 2. 2024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>MP technik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>MP technik s.r.o.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113</v>
      </c>
      <c r="D94" s="175"/>
      <c r="E94" s="175"/>
      <c r="F94" s="175"/>
      <c r="G94" s="175"/>
      <c r="H94" s="175"/>
      <c r="I94" s="175"/>
      <c r="J94" s="176" t="s">
        <v>114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115</v>
      </c>
      <c r="D96" s="39"/>
      <c r="E96" s="39"/>
      <c r="F96" s="39"/>
      <c r="G96" s="39"/>
      <c r="H96" s="39"/>
      <c r="I96" s="39"/>
      <c r="J96" s="109">
        <f>J129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116</v>
      </c>
    </row>
    <row r="97" s="9" customFormat="1" ht="24.96" customHeight="1">
      <c r="A97" s="9"/>
      <c r="B97" s="178"/>
      <c r="C97" s="179"/>
      <c r="D97" s="180" t="s">
        <v>471</v>
      </c>
      <c r="E97" s="181"/>
      <c r="F97" s="181"/>
      <c r="G97" s="181"/>
      <c r="H97" s="181"/>
      <c r="I97" s="181"/>
      <c r="J97" s="182">
        <f>J130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8"/>
      <c r="C98" s="179"/>
      <c r="D98" s="180" t="s">
        <v>472</v>
      </c>
      <c r="E98" s="181"/>
      <c r="F98" s="181"/>
      <c r="G98" s="181"/>
      <c r="H98" s="181"/>
      <c r="I98" s="181"/>
      <c r="J98" s="182">
        <f>J136</f>
        <v>0</v>
      </c>
      <c r="K98" s="179"/>
      <c r="L98" s="18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8"/>
      <c r="C99" s="179"/>
      <c r="D99" s="180" t="s">
        <v>473</v>
      </c>
      <c r="E99" s="181"/>
      <c r="F99" s="181"/>
      <c r="G99" s="181"/>
      <c r="H99" s="181"/>
      <c r="I99" s="181"/>
      <c r="J99" s="182">
        <f>J144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8"/>
      <c r="C100" s="179"/>
      <c r="D100" s="180" t="s">
        <v>474</v>
      </c>
      <c r="E100" s="181"/>
      <c r="F100" s="181"/>
      <c r="G100" s="181"/>
      <c r="H100" s="181"/>
      <c r="I100" s="181"/>
      <c r="J100" s="182">
        <f>J148</f>
        <v>0</v>
      </c>
      <c r="K100" s="179"/>
      <c r="L100" s="18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8"/>
      <c r="C101" s="179"/>
      <c r="D101" s="180" t="s">
        <v>475</v>
      </c>
      <c r="E101" s="181"/>
      <c r="F101" s="181"/>
      <c r="G101" s="181"/>
      <c r="H101" s="181"/>
      <c r="I101" s="181"/>
      <c r="J101" s="182">
        <f>J154</f>
        <v>0</v>
      </c>
      <c r="K101" s="179"/>
      <c r="L101" s="18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8"/>
      <c r="C102" s="179"/>
      <c r="D102" s="180" t="s">
        <v>476</v>
      </c>
      <c r="E102" s="181"/>
      <c r="F102" s="181"/>
      <c r="G102" s="181"/>
      <c r="H102" s="181"/>
      <c r="I102" s="181"/>
      <c r="J102" s="182">
        <f>J158</f>
        <v>0</v>
      </c>
      <c r="K102" s="179"/>
      <c r="L102" s="18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78"/>
      <c r="C103" s="179"/>
      <c r="D103" s="180" t="s">
        <v>477</v>
      </c>
      <c r="E103" s="181"/>
      <c r="F103" s="181"/>
      <c r="G103" s="181"/>
      <c r="H103" s="181"/>
      <c r="I103" s="181"/>
      <c r="J103" s="182">
        <f>J166</f>
        <v>0</v>
      </c>
      <c r="K103" s="179"/>
      <c r="L103" s="18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78"/>
      <c r="C104" s="179"/>
      <c r="D104" s="180" t="s">
        <v>478</v>
      </c>
      <c r="E104" s="181"/>
      <c r="F104" s="181"/>
      <c r="G104" s="181"/>
      <c r="H104" s="181"/>
      <c r="I104" s="181"/>
      <c r="J104" s="182">
        <f>J170</f>
        <v>0</v>
      </c>
      <c r="K104" s="179"/>
      <c r="L104" s="18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78"/>
      <c r="C105" s="179"/>
      <c r="D105" s="180" t="s">
        <v>479</v>
      </c>
      <c r="E105" s="181"/>
      <c r="F105" s="181"/>
      <c r="G105" s="181"/>
      <c r="H105" s="181"/>
      <c r="I105" s="181"/>
      <c r="J105" s="182">
        <f>J172</f>
        <v>0</v>
      </c>
      <c r="K105" s="179"/>
      <c r="L105" s="18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78"/>
      <c r="C106" s="179"/>
      <c r="D106" s="180" t="s">
        <v>480</v>
      </c>
      <c r="E106" s="181"/>
      <c r="F106" s="181"/>
      <c r="G106" s="181"/>
      <c r="H106" s="181"/>
      <c r="I106" s="181"/>
      <c r="J106" s="182">
        <f>J180</f>
        <v>0</v>
      </c>
      <c r="K106" s="179"/>
      <c r="L106" s="183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78"/>
      <c r="C107" s="179"/>
      <c r="D107" s="180" t="s">
        <v>481</v>
      </c>
      <c r="E107" s="181"/>
      <c r="F107" s="181"/>
      <c r="G107" s="181"/>
      <c r="H107" s="181"/>
      <c r="I107" s="181"/>
      <c r="J107" s="182">
        <f>J182</f>
        <v>0</v>
      </c>
      <c r="K107" s="179"/>
      <c r="L107" s="183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78"/>
      <c r="C108" s="179"/>
      <c r="D108" s="180" t="s">
        <v>482</v>
      </c>
      <c r="E108" s="181"/>
      <c r="F108" s="181"/>
      <c r="G108" s="181"/>
      <c r="H108" s="181"/>
      <c r="I108" s="181"/>
      <c r="J108" s="182">
        <f>J185</f>
        <v>0</v>
      </c>
      <c r="K108" s="179"/>
      <c r="L108" s="183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178"/>
      <c r="C109" s="179"/>
      <c r="D109" s="180" t="s">
        <v>483</v>
      </c>
      <c r="E109" s="181"/>
      <c r="F109" s="181"/>
      <c r="G109" s="181"/>
      <c r="H109" s="181"/>
      <c r="I109" s="181"/>
      <c r="J109" s="182">
        <f>J189</f>
        <v>0</v>
      </c>
      <c r="K109" s="179"/>
      <c r="L109" s="183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2" customFormat="1" ht="21.84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5" s="2" customFormat="1" ht="6.96" customHeight="1">
      <c r="A115" s="37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4.96" customHeight="1">
      <c r="A116" s="37"/>
      <c r="B116" s="38"/>
      <c r="C116" s="22" t="s">
        <v>119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16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26.25" customHeight="1">
      <c r="A119" s="37"/>
      <c r="B119" s="38"/>
      <c r="C119" s="39"/>
      <c r="D119" s="39"/>
      <c r="E119" s="173" t="str">
        <f>E7</f>
        <v>Modernizace stravovacího provozu, MN Dvůr Králové nad Labem - Neuznatelné náklady</v>
      </c>
      <c r="F119" s="31"/>
      <c r="G119" s="31"/>
      <c r="H119" s="31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110</v>
      </c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6.5" customHeight="1">
      <c r="A121" s="37"/>
      <c r="B121" s="38"/>
      <c r="C121" s="39"/>
      <c r="D121" s="39"/>
      <c r="E121" s="75" t="str">
        <f>E9</f>
        <v>SAN - Sanace zdiva</v>
      </c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20</v>
      </c>
      <c r="D123" s="39"/>
      <c r="E123" s="39"/>
      <c r="F123" s="26" t="str">
        <f>F12</f>
        <v xml:space="preserve"> </v>
      </c>
      <c r="G123" s="39"/>
      <c r="H123" s="39"/>
      <c r="I123" s="31" t="s">
        <v>22</v>
      </c>
      <c r="J123" s="78" t="str">
        <f>IF(J12="","",J12)</f>
        <v>12. 2. 2024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24</v>
      </c>
      <c r="D125" s="39"/>
      <c r="E125" s="39"/>
      <c r="F125" s="26" t="str">
        <f>E15</f>
        <v xml:space="preserve"> </v>
      </c>
      <c r="G125" s="39"/>
      <c r="H125" s="39"/>
      <c r="I125" s="31" t="s">
        <v>29</v>
      </c>
      <c r="J125" s="35" t="str">
        <f>E21</f>
        <v>MP technik s.r.o.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31" t="s">
        <v>27</v>
      </c>
      <c r="D126" s="39"/>
      <c r="E126" s="39"/>
      <c r="F126" s="26" t="str">
        <f>IF(E18="","",E18)</f>
        <v>Vyplň údaj</v>
      </c>
      <c r="G126" s="39"/>
      <c r="H126" s="39"/>
      <c r="I126" s="31" t="s">
        <v>32</v>
      </c>
      <c r="J126" s="35" t="str">
        <f>E24</f>
        <v>MP technik s.r.o.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0.32" customHeight="1">
      <c r="A127" s="37"/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11" customFormat="1" ht="29.28" customHeight="1">
      <c r="A128" s="190"/>
      <c r="B128" s="191"/>
      <c r="C128" s="192" t="s">
        <v>120</v>
      </c>
      <c r="D128" s="193" t="s">
        <v>59</v>
      </c>
      <c r="E128" s="193" t="s">
        <v>55</v>
      </c>
      <c r="F128" s="193" t="s">
        <v>56</v>
      </c>
      <c r="G128" s="193" t="s">
        <v>121</v>
      </c>
      <c r="H128" s="193" t="s">
        <v>122</v>
      </c>
      <c r="I128" s="193" t="s">
        <v>123</v>
      </c>
      <c r="J128" s="194" t="s">
        <v>114</v>
      </c>
      <c r="K128" s="195" t="s">
        <v>124</v>
      </c>
      <c r="L128" s="196"/>
      <c r="M128" s="99" t="s">
        <v>1</v>
      </c>
      <c r="N128" s="100" t="s">
        <v>38</v>
      </c>
      <c r="O128" s="100" t="s">
        <v>125</v>
      </c>
      <c r="P128" s="100" t="s">
        <v>126</v>
      </c>
      <c r="Q128" s="100" t="s">
        <v>127</v>
      </c>
      <c r="R128" s="100" t="s">
        <v>128</v>
      </c>
      <c r="S128" s="100" t="s">
        <v>129</v>
      </c>
      <c r="T128" s="101" t="s">
        <v>130</v>
      </c>
      <c r="U128" s="190"/>
      <c r="V128" s="190"/>
      <c r="W128" s="190"/>
      <c r="X128" s="190"/>
      <c r="Y128" s="190"/>
      <c r="Z128" s="190"/>
      <c r="AA128" s="190"/>
      <c r="AB128" s="190"/>
      <c r="AC128" s="190"/>
      <c r="AD128" s="190"/>
      <c r="AE128" s="190"/>
    </row>
    <row r="129" s="2" customFormat="1" ht="22.8" customHeight="1">
      <c r="A129" s="37"/>
      <c r="B129" s="38"/>
      <c r="C129" s="106" t="s">
        <v>131</v>
      </c>
      <c r="D129" s="39"/>
      <c r="E129" s="39"/>
      <c r="F129" s="39"/>
      <c r="G129" s="39"/>
      <c r="H129" s="39"/>
      <c r="I129" s="39"/>
      <c r="J129" s="197">
        <f>BK129</f>
        <v>0</v>
      </c>
      <c r="K129" s="39"/>
      <c r="L129" s="43"/>
      <c r="M129" s="102"/>
      <c r="N129" s="198"/>
      <c r="O129" s="103"/>
      <c r="P129" s="199">
        <f>P130+P136+P144+P148+P154+P158+P166+P170+P172+P180+P182+P185+P189</f>
        <v>0</v>
      </c>
      <c r="Q129" s="103"/>
      <c r="R129" s="199">
        <f>R130+R136+R144+R148+R154+R158+R166+R170+R172+R180+R182+R185+R189</f>
        <v>0</v>
      </c>
      <c r="S129" s="103"/>
      <c r="T129" s="200">
        <f>T130+T136+T144+T148+T154+T158+T166+T170+T172+T180+T182+T185+T189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73</v>
      </c>
      <c r="AU129" s="16" t="s">
        <v>116</v>
      </c>
      <c r="BK129" s="201">
        <f>BK130+BK136+BK144+BK148+BK154+BK158+BK166+BK170+BK172+BK180+BK182+BK185+BK189</f>
        <v>0</v>
      </c>
    </row>
    <row r="130" s="12" customFormat="1" ht="25.92" customHeight="1">
      <c r="A130" s="12"/>
      <c r="B130" s="202"/>
      <c r="C130" s="203"/>
      <c r="D130" s="204" t="s">
        <v>73</v>
      </c>
      <c r="E130" s="205" t="s">
        <v>484</v>
      </c>
      <c r="F130" s="205" t="s">
        <v>485</v>
      </c>
      <c r="G130" s="203"/>
      <c r="H130" s="203"/>
      <c r="I130" s="206"/>
      <c r="J130" s="207">
        <f>BK130</f>
        <v>0</v>
      </c>
      <c r="K130" s="203"/>
      <c r="L130" s="208"/>
      <c r="M130" s="209"/>
      <c r="N130" s="210"/>
      <c r="O130" s="210"/>
      <c r="P130" s="211">
        <f>SUM(P131:P135)</f>
        <v>0</v>
      </c>
      <c r="Q130" s="210"/>
      <c r="R130" s="211">
        <f>SUM(R131:R135)</f>
        <v>0</v>
      </c>
      <c r="S130" s="210"/>
      <c r="T130" s="212">
        <f>SUM(T131:T135)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82</v>
      </c>
      <c r="AT130" s="214" t="s">
        <v>73</v>
      </c>
      <c r="AU130" s="214" t="s">
        <v>74</v>
      </c>
      <c r="AY130" s="213" t="s">
        <v>133</v>
      </c>
      <c r="BK130" s="215">
        <f>SUM(BK131:BK135)</f>
        <v>0</v>
      </c>
    </row>
    <row r="131" s="2" customFormat="1" ht="62.7" customHeight="1">
      <c r="A131" s="37"/>
      <c r="B131" s="38"/>
      <c r="C131" s="218" t="s">
        <v>82</v>
      </c>
      <c r="D131" s="218" t="s">
        <v>135</v>
      </c>
      <c r="E131" s="219" t="s">
        <v>486</v>
      </c>
      <c r="F131" s="220" t="s">
        <v>487</v>
      </c>
      <c r="G131" s="221" t="s">
        <v>442</v>
      </c>
      <c r="H131" s="222">
        <v>44.292999999999999</v>
      </c>
      <c r="I131" s="223"/>
      <c r="J131" s="224">
        <f>ROUND(I131*H131,2)</f>
        <v>0</v>
      </c>
      <c r="K131" s="225"/>
      <c r="L131" s="43"/>
      <c r="M131" s="233" t="s">
        <v>1</v>
      </c>
      <c r="N131" s="234" t="s">
        <v>39</v>
      </c>
      <c r="O131" s="90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1" t="s">
        <v>139</v>
      </c>
      <c r="AT131" s="231" t="s">
        <v>135</v>
      </c>
      <c r="AU131" s="231" t="s">
        <v>82</v>
      </c>
      <c r="AY131" s="16" t="s">
        <v>133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6" t="s">
        <v>82</v>
      </c>
      <c r="BK131" s="232">
        <f>ROUND(I131*H131,2)</f>
        <v>0</v>
      </c>
      <c r="BL131" s="16" t="s">
        <v>139</v>
      </c>
      <c r="BM131" s="231" t="s">
        <v>84</v>
      </c>
    </row>
    <row r="132" s="2" customFormat="1" ht="37.8" customHeight="1">
      <c r="A132" s="37"/>
      <c r="B132" s="38"/>
      <c r="C132" s="218" t="s">
        <v>84</v>
      </c>
      <c r="D132" s="218" t="s">
        <v>135</v>
      </c>
      <c r="E132" s="219" t="s">
        <v>488</v>
      </c>
      <c r="F132" s="220" t="s">
        <v>489</v>
      </c>
      <c r="G132" s="221" t="s">
        <v>150</v>
      </c>
      <c r="H132" s="222">
        <v>1980</v>
      </c>
      <c r="I132" s="223"/>
      <c r="J132" s="224">
        <f>ROUND(I132*H132,2)</f>
        <v>0</v>
      </c>
      <c r="K132" s="225"/>
      <c r="L132" s="43"/>
      <c r="M132" s="233" t="s">
        <v>1</v>
      </c>
      <c r="N132" s="234" t="s">
        <v>39</v>
      </c>
      <c r="O132" s="90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1" t="s">
        <v>139</v>
      </c>
      <c r="AT132" s="231" t="s">
        <v>135</v>
      </c>
      <c r="AU132" s="231" t="s">
        <v>82</v>
      </c>
      <c r="AY132" s="16" t="s">
        <v>133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6" t="s">
        <v>82</v>
      </c>
      <c r="BK132" s="232">
        <f>ROUND(I132*H132,2)</f>
        <v>0</v>
      </c>
      <c r="BL132" s="16" t="s">
        <v>139</v>
      </c>
      <c r="BM132" s="231" t="s">
        <v>139</v>
      </c>
    </row>
    <row r="133" s="2" customFormat="1" ht="24.15" customHeight="1">
      <c r="A133" s="37"/>
      <c r="B133" s="38"/>
      <c r="C133" s="218" t="s">
        <v>490</v>
      </c>
      <c r="D133" s="218" t="s">
        <v>135</v>
      </c>
      <c r="E133" s="219" t="s">
        <v>491</v>
      </c>
      <c r="F133" s="220" t="s">
        <v>492</v>
      </c>
      <c r="G133" s="221" t="s">
        <v>166</v>
      </c>
      <c r="H133" s="222">
        <v>4606</v>
      </c>
      <c r="I133" s="223"/>
      <c r="J133" s="224">
        <f>ROUND(I133*H133,2)</f>
        <v>0</v>
      </c>
      <c r="K133" s="225"/>
      <c r="L133" s="43"/>
      <c r="M133" s="233" t="s">
        <v>1</v>
      </c>
      <c r="N133" s="234" t="s">
        <v>39</v>
      </c>
      <c r="O133" s="90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1" t="s">
        <v>139</v>
      </c>
      <c r="AT133" s="231" t="s">
        <v>135</v>
      </c>
      <c r="AU133" s="231" t="s">
        <v>82</v>
      </c>
      <c r="AY133" s="16" t="s">
        <v>133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6" t="s">
        <v>82</v>
      </c>
      <c r="BK133" s="232">
        <f>ROUND(I133*H133,2)</f>
        <v>0</v>
      </c>
      <c r="BL133" s="16" t="s">
        <v>139</v>
      </c>
      <c r="BM133" s="231" t="s">
        <v>155</v>
      </c>
    </row>
    <row r="134" s="2" customFormat="1" ht="16.5" customHeight="1">
      <c r="A134" s="37"/>
      <c r="B134" s="38"/>
      <c r="C134" s="218" t="s">
        <v>139</v>
      </c>
      <c r="D134" s="218" t="s">
        <v>135</v>
      </c>
      <c r="E134" s="219" t="s">
        <v>493</v>
      </c>
      <c r="F134" s="220" t="s">
        <v>494</v>
      </c>
      <c r="G134" s="221" t="s">
        <v>150</v>
      </c>
      <c r="H134" s="222">
        <v>1980</v>
      </c>
      <c r="I134" s="223"/>
      <c r="J134" s="224">
        <f>ROUND(I134*H134,2)</f>
        <v>0</v>
      </c>
      <c r="K134" s="225"/>
      <c r="L134" s="43"/>
      <c r="M134" s="233" t="s">
        <v>1</v>
      </c>
      <c r="N134" s="234" t="s">
        <v>39</v>
      </c>
      <c r="O134" s="90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1" t="s">
        <v>139</v>
      </c>
      <c r="AT134" s="231" t="s">
        <v>135</v>
      </c>
      <c r="AU134" s="231" t="s">
        <v>82</v>
      </c>
      <c r="AY134" s="16" t="s">
        <v>133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6" t="s">
        <v>82</v>
      </c>
      <c r="BK134" s="232">
        <f>ROUND(I134*H134,2)</f>
        <v>0</v>
      </c>
      <c r="BL134" s="16" t="s">
        <v>139</v>
      </c>
      <c r="BM134" s="231" t="s">
        <v>158</v>
      </c>
    </row>
    <row r="135" s="2" customFormat="1" ht="24.15" customHeight="1">
      <c r="A135" s="37"/>
      <c r="B135" s="38"/>
      <c r="C135" s="218" t="s">
        <v>495</v>
      </c>
      <c r="D135" s="218" t="s">
        <v>135</v>
      </c>
      <c r="E135" s="219" t="s">
        <v>496</v>
      </c>
      <c r="F135" s="220" t="s">
        <v>497</v>
      </c>
      <c r="G135" s="221" t="s">
        <v>166</v>
      </c>
      <c r="H135" s="222">
        <v>4606</v>
      </c>
      <c r="I135" s="223"/>
      <c r="J135" s="224">
        <f>ROUND(I135*H135,2)</f>
        <v>0</v>
      </c>
      <c r="K135" s="225"/>
      <c r="L135" s="43"/>
      <c r="M135" s="233" t="s">
        <v>1</v>
      </c>
      <c r="N135" s="234" t="s">
        <v>39</v>
      </c>
      <c r="O135" s="90"/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1" t="s">
        <v>139</v>
      </c>
      <c r="AT135" s="231" t="s">
        <v>135</v>
      </c>
      <c r="AU135" s="231" t="s">
        <v>82</v>
      </c>
      <c r="AY135" s="16" t="s">
        <v>133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6" t="s">
        <v>82</v>
      </c>
      <c r="BK135" s="232">
        <f>ROUND(I135*H135,2)</f>
        <v>0</v>
      </c>
      <c r="BL135" s="16" t="s">
        <v>139</v>
      </c>
      <c r="BM135" s="231" t="s">
        <v>161</v>
      </c>
    </row>
    <row r="136" s="12" customFormat="1" ht="25.92" customHeight="1">
      <c r="A136" s="12"/>
      <c r="B136" s="202"/>
      <c r="C136" s="203"/>
      <c r="D136" s="204" t="s">
        <v>73</v>
      </c>
      <c r="E136" s="205" t="s">
        <v>498</v>
      </c>
      <c r="F136" s="205" t="s">
        <v>499</v>
      </c>
      <c r="G136" s="203"/>
      <c r="H136" s="203"/>
      <c r="I136" s="206"/>
      <c r="J136" s="207">
        <f>BK136</f>
        <v>0</v>
      </c>
      <c r="K136" s="203"/>
      <c r="L136" s="208"/>
      <c r="M136" s="209"/>
      <c r="N136" s="210"/>
      <c r="O136" s="210"/>
      <c r="P136" s="211">
        <f>SUM(P137:P143)</f>
        <v>0</v>
      </c>
      <c r="Q136" s="210"/>
      <c r="R136" s="211">
        <f>SUM(R137:R143)</f>
        <v>0</v>
      </c>
      <c r="S136" s="210"/>
      <c r="T136" s="212">
        <f>SUM(T137:T143)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3" t="s">
        <v>82</v>
      </c>
      <c r="AT136" s="214" t="s">
        <v>73</v>
      </c>
      <c r="AU136" s="214" t="s">
        <v>74</v>
      </c>
      <c r="AY136" s="213" t="s">
        <v>133</v>
      </c>
      <c r="BK136" s="215">
        <f>SUM(BK137:BK143)</f>
        <v>0</v>
      </c>
    </row>
    <row r="137" s="2" customFormat="1" ht="24.15" customHeight="1">
      <c r="A137" s="37"/>
      <c r="B137" s="38"/>
      <c r="C137" s="218" t="s">
        <v>155</v>
      </c>
      <c r="D137" s="218" t="s">
        <v>135</v>
      </c>
      <c r="E137" s="219" t="s">
        <v>500</v>
      </c>
      <c r="F137" s="220" t="s">
        <v>501</v>
      </c>
      <c r="G137" s="221" t="s">
        <v>442</v>
      </c>
      <c r="H137" s="222">
        <v>79.935000000000002</v>
      </c>
      <c r="I137" s="223"/>
      <c r="J137" s="224">
        <f>ROUND(I137*H137,2)</f>
        <v>0</v>
      </c>
      <c r="K137" s="225"/>
      <c r="L137" s="43"/>
      <c r="M137" s="233" t="s">
        <v>1</v>
      </c>
      <c r="N137" s="234" t="s">
        <v>39</v>
      </c>
      <c r="O137" s="90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1" t="s">
        <v>139</v>
      </c>
      <c r="AT137" s="231" t="s">
        <v>135</v>
      </c>
      <c r="AU137" s="231" t="s">
        <v>82</v>
      </c>
      <c r="AY137" s="16" t="s">
        <v>133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6" t="s">
        <v>82</v>
      </c>
      <c r="BK137" s="232">
        <f>ROUND(I137*H137,2)</f>
        <v>0</v>
      </c>
      <c r="BL137" s="16" t="s">
        <v>139</v>
      </c>
      <c r="BM137" s="231" t="s">
        <v>8</v>
      </c>
    </row>
    <row r="138" s="2" customFormat="1" ht="24.15" customHeight="1">
      <c r="A138" s="37"/>
      <c r="B138" s="38"/>
      <c r="C138" s="218" t="s">
        <v>502</v>
      </c>
      <c r="D138" s="218" t="s">
        <v>135</v>
      </c>
      <c r="E138" s="219" t="s">
        <v>503</v>
      </c>
      <c r="F138" s="220" t="s">
        <v>504</v>
      </c>
      <c r="G138" s="221" t="s">
        <v>442</v>
      </c>
      <c r="H138" s="222">
        <v>79.935000000000002</v>
      </c>
      <c r="I138" s="223"/>
      <c r="J138" s="224">
        <f>ROUND(I138*H138,2)</f>
        <v>0</v>
      </c>
      <c r="K138" s="225"/>
      <c r="L138" s="43"/>
      <c r="M138" s="233" t="s">
        <v>1</v>
      </c>
      <c r="N138" s="234" t="s">
        <v>39</v>
      </c>
      <c r="O138" s="90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1" t="s">
        <v>139</v>
      </c>
      <c r="AT138" s="231" t="s">
        <v>135</v>
      </c>
      <c r="AU138" s="231" t="s">
        <v>82</v>
      </c>
      <c r="AY138" s="16" t="s">
        <v>133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6" t="s">
        <v>82</v>
      </c>
      <c r="BK138" s="232">
        <f>ROUND(I138*H138,2)</f>
        <v>0</v>
      </c>
      <c r="BL138" s="16" t="s">
        <v>139</v>
      </c>
      <c r="BM138" s="231" t="s">
        <v>169</v>
      </c>
    </row>
    <row r="139" s="2" customFormat="1" ht="24.15" customHeight="1">
      <c r="A139" s="37"/>
      <c r="B139" s="38"/>
      <c r="C139" s="218" t="s">
        <v>158</v>
      </c>
      <c r="D139" s="218" t="s">
        <v>135</v>
      </c>
      <c r="E139" s="219" t="s">
        <v>505</v>
      </c>
      <c r="F139" s="220" t="s">
        <v>506</v>
      </c>
      <c r="G139" s="221" t="s">
        <v>442</v>
      </c>
      <c r="H139" s="222">
        <v>79.935000000000002</v>
      </c>
      <c r="I139" s="223"/>
      <c r="J139" s="224">
        <f>ROUND(I139*H139,2)</f>
        <v>0</v>
      </c>
      <c r="K139" s="225"/>
      <c r="L139" s="43"/>
      <c r="M139" s="233" t="s">
        <v>1</v>
      </c>
      <c r="N139" s="234" t="s">
        <v>39</v>
      </c>
      <c r="O139" s="90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1" t="s">
        <v>139</v>
      </c>
      <c r="AT139" s="231" t="s">
        <v>135</v>
      </c>
      <c r="AU139" s="231" t="s">
        <v>82</v>
      </c>
      <c r="AY139" s="16" t="s">
        <v>133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6" t="s">
        <v>82</v>
      </c>
      <c r="BK139" s="232">
        <f>ROUND(I139*H139,2)</f>
        <v>0</v>
      </c>
      <c r="BL139" s="16" t="s">
        <v>139</v>
      </c>
      <c r="BM139" s="231" t="s">
        <v>172</v>
      </c>
    </row>
    <row r="140" s="2" customFormat="1" ht="24.15" customHeight="1">
      <c r="A140" s="37"/>
      <c r="B140" s="38"/>
      <c r="C140" s="218" t="s">
        <v>507</v>
      </c>
      <c r="D140" s="218" t="s">
        <v>135</v>
      </c>
      <c r="E140" s="219" t="s">
        <v>508</v>
      </c>
      <c r="F140" s="220" t="s">
        <v>509</v>
      </c>
      <c r="G140" s="221" t="s">
        <v>150</v>
      </c>
      <c r="H140" s="222">
        <v>135</v>
      </c>
      <c r="I140" s="223"/>
      <c r="J140" s="224">
        <f>ROUND(I140*H140,2)</f>
        <v>0</v>
      </c>
      <c r="K140" s="225"/>
      <c r="L140" s="43"/>
      <c r="M140" s="233" t="s">
        <v>1</v>
      </c>
      <c r="N140" s="234" t="s">
        <v>39</v>
      </c>
      <c r="O140" s="90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1" t="s">
        <v>139</v>
      </c>
      <c r="AT140" s="231" t="s">
        <v>135</v>
      </c>
      <c r="AU140" s="231" t="s">
        <v>82</v>
      </c>
      <c r="AY140" s="16" t="s">
        <v>133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6" t="s">
        <v>82</v>
      </c>
      <c r="BK140" s="232">
        <f>ROUND(I140*H140,2)</f>
        <v>0</v>
      </c>
      <c r="BL140" s="16" t="s">
        <v>139</v>
      </c>
      <c r="BM140" s="231" t="s">
        <v>177</v>
      </c>
    </row>
    <row r="141" s="2" customFormat="1" ht="33" customHeight="1">
      <c r="A141" s="37"/>
      <c r="B141" s="38"/>
      <c r="C141" s="218" t="s">
        <v>161</v>
      </c>
      <c r="D141" s="218" t="s">
        <v>135</v>
      </c>
      <c r="E141" s="219" t="s">
        <v>510</v>
      </c>
      <c r="F141" s="220" t="s">
        <v>511</v>
      </c>
      <c r="G141" s="221" t="s">
        <v>442</v>
      </c>
      <c r="H141" s="222">
        <v>79.935000000000002</v>
      </c>
      <c r="I141" s="223"/>
      <c r="J141" s="224">
        <f>ROUND(I141*H141,2)</f>
        <v>0</v>
      </c>
      <c r="K141" s="225"/>
      <c r="L141" s="43"/>
      <c r="M141" s="233" t="s">
        <v>1</v>
      </c>
      <c r="N141" s="234" t="s">
        <v>39</v>
      </c>
      <c r="O141" s="90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1" t="s">
        <v>139</v>
      </c>
      <c r="AT141" s="231" t="s">
        <v>135</v>
      </c>
      <c r="AU141" s="231" t="s">
        <v>82</v>
      </c>
      <c r="AY141" s="16" t="s">
        <v>133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6" t="s">
        <v>82</v>
      </c>
      <c r="BK141" s="232">
        <f>ROUND(I141*H141,2)</f>
        <v>0</v>
      </c>
      <c r="BL141" s="16" t="s">
        <v>139</v>
      </c>
      <c r="BM141" s="231" t="s">
        <v>180</v>
      </c>
    </row>
    <row r="142" s="2" customFormat="1" ht="37.8" customHeight="1">
      <c r="A142" s="37"/>
      <c r="B142" s="38"/>
      <c r="C142" s="218" t="s">
        <v>512</v>
      </c>
      <c r="D142" s="218" t="s">
        <v>135</v>
      </c>
      <c r="E142" s="219" t="s">
        <v>513</v>
      </c>
      <c r="F142" s="220" t="s">
        <v>514</v>
      </c>
      <c r="G142" s="221" t="s">
        <v>442</v>
      </c>
      <c r="H142" s="222">
        <v>79.935000000000002</v>
      </c>
      <c r="I142" s="223"/>
      <c r="J142" s="224">
        <f>ROUND(I142*H142,2)</f>
        <v>0</v>
      </c>
      <c r="K142" s="225"/>
      <c r="L142" s="43"/>
      <c r="M142" s="233" t="s">
        <v>1</v>
      </c>
      <c r="N142" s="234" t="s">
        <v>39</v>
      </c>
      <c r="O142" s="90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1" t="s">
        <v>139</v>
      </c>
      <c r="AT142" s="231" t="s">
        <v>135</v>
      </c>
      <c r="AU142" s="231" t="s">
        <v>82</v>
      </c>
      <c r="AY142" s="16" t="s">
        <v>133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6" t="s">
        <v>82</v>
      </c>
      <c r="BK142" s="232">
        <f>ROUND(I142*H142,2)</f>
        <v>0</v>
      </c>
      <c r="BL142" s="16" t="s">
        <v>139</v>
      </c>
      <c r="BM142" s="231" t="s">
        <v>184</v>
      </c>
    </row>
    <row r="143" s="2" customFormat="1" ht="24.15" customHeight="1">
      <c r="A143" s="37"/>
      <c r="B143" s="38"/>
      <c r="C143" s="218" t="s">
        <v>8</v>
      </c>
      <c r="D143" s="218" t="s">
        <v>135</v>
      </c>
      <c r="E143" s="219" t="s">
        <v>515</v>
      </c>
      <c r="F143" s="220" t="s">
        <v>516</v>
      </c>
      <c r="G143" s="221" t="s">
        <v>442</v>
      </c>
      <c r="H143" s="222">
        <v>79.935000000000002</v>
      </c>
      <c r="I143" s="223"/>
      <c r="J143" s="224">
        <f>ROUND(I143*H143,2)</f>
        <v>0</v>
      </c>
      <c r="K143" s="225"/>
      <c r="L143" s="43"/>
      <c r="M143" s="233" t="s">
        <v>1</v>
      </c>
      <c r="N143" s="234" t="s">
        <v>39</v>
      </c>
      <c r="O143" s="90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1" t="s">
        <v>139</v>
      </c>
      <c r="AT143" s="231" t="s">
        <v>135</v>
      </c>
      <c r="AU143" s="231" t="s">
        <v>82</v>
      </c>
      <c r="AY143" s="16" t="s">
        <v>133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6" t="s">
        <v>82</v>
      </c>
      <c r="BK143" s="232">
        <f>ROUND(I143*H143,2)</f>
        <v>0</v>
      </c>
      <c r="BL143" s="16" t="s">
        <v>139</v>
      </c>
      <c r="BM143" s="231" t="s">
        <v>187</v>
      </c>
    </row>
    <row r="144" s="12" customFormat="1" ht="25.92" customHeight="1">
      <c r="A144" s="12"/>
      <c r="B144" s="202"/>
      <c r="C144" s="203"/>
      <c r="D144" s="204" t="s">
        <v>73</v>
      </c>
      <c r="E144" s="205" t="s">
        <v>517</v>
      </c>
      <c r="F144" s="205" t="s">
        <v>518</v>
      </c>
      <c r="G144" s="203"/>
      <c r="H144" s="203"/>
      <c r="I144" s="206"/>
      <c r="J144" s="207">
        <f>BK144</f>
        <v>0</v>
      </c>
      <c r="K144" s="203"/>
      <c r="L144" s="208"/>
      <c r="M144" s="209"/>
      <c r="N144" s="210"/>
      <c r="O144" s="210"/>
      <c r="P144" s="211">
        <f>SUM(P145:P147)</f>
        <v>0</v>
      </c>
      <c r="Q144" s="210"/>
      <c r="R144" s="211">
        <f>SUM(R145:R147)</f>
        <v>0</v>
      </c>
      <c r="S144" s="210"/>
      <c r="T144" s="212">
        <f>SUM(T145:T147)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3" t="s">
        <v>82</v>
      </c>
      <c r="AT144" s="214" t="s">
        <v>73</v>
      </c>
      <c r="AU144" s="214" t="s">
        <v>74</v>
      </c>
      <c r="AY144" s="213" t="s">
        <v>133</v>
      </c>
      <c r="BK144" s="215">
        <f>SUM(BK145:BK147)</f>
        <v>0</v>
      </c>
    </row>
    <row r="145" s="2" customFormat="1" ht="24.15" customHeight="1">
      <c r="A145" s="37"/>
      <c r="B145" s="38"/>
      <c r="C145" s="218" t="s">
        <v>519</v>
      </c>
      <c r="D145" s="218" t="s">
        <v>135</v>
      </c>
      <c r="E145" s="219" t="s">
        <v>520</v>
      </c>
      <c r="F145" s="220" t="s">
        <v>521</v>
      </c>
      <c r="G145" s="221" t="s">
        <v>442</v>
      </c>
      <c r="H145" s="222">
        <v>79.935000000000002</v>
      </c>
      <c r="I145" s="223"/>
      <c r="J145" s="224">
        <f>ROUND(I145*H145,2)</f>
        <v>0</v>
      </c>
      <c r="K145" s="225"/>
      <c r="L145" s="43"/>
      <c r="M145" s="233" t="s">
        <v>1</v>
      </c>
      <c r="N145" s="234" t="s">
        <v>39</v>
      </c>
      <c r="O145" s="90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1" t="s">
        <v>139</v>
      </c>
      <c r="AT145" s="231" t="s">
        <v>135</v>
      </c>
      <c r="AU145" s="231" t="s">
        <v>82</v>
      </c>
      <c r="AY145" s="16" t="s">
        <v>133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6" t="s">
        <v>82</v>
      </c>
      <c r="BK145" s="232">
        <f>ROUND(I145*H145,2)</f>
        <v>0</v>
      </c>
      <c r="BL145" s="16" t="s">
        <v>139</v>
      </c>
      <c r="BM145" s="231" t="s">
        <v>190</v>
      </c>
    </row>
    <row r="146" s="2" customFormat="1" ht="24.15" customHeight="1">
      <c r="A146" s="37"/>
      <c r="B146" s="38"/>
      <c r="C146" s="218" t="s">
        <v>169</v>
      </c>
      <c r="D146" s="218" t="s">
        <v>135</v>
      </c>
      <c r="E146" s="219" t="s">
        <v>522</v>
      </c>
      <c r="F146" s="220" t="s">
        <v>523</v>
      </c>
      <c r="G146" s="221" t="s">
        <v>442</v>
      </c>
      <c r="H146" s="222">
        <v>79.935000000000002</v>
      </c>
      <c r="I146" s="223"/>
      <c r="J146" s="224">
        <f>ROUND(I146*H146,2)</f>
        <v>0</v>
      </c>
      <c r="K146" s="225"/>
      <c r="L146" s="43"/>
      <c r="M146" s="233" t="s">
        <v>1</v>
      </c>
      <c r="N146" s="234" t="s">
        <v>39</v>
      </c>
      <c r="O146" s="90"/>
      <c r="P146" s="235">
        <f>O146*H146</f>
        <v>0</v>
      </c>
      <c r="Q146" s="235">
        <v>0</v>
      </c>
      <c r="R146" s="235">
        <f>Q146*H146</f>
        <v>0</v>
      </c>
      <c r="S146" s="235">
        <v>0</v>
      </c>
      <c r="T146" s="236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1" t="s">
        <v>139</v>
      </c>
      <c r="AT146" s="231" t="s">
        <v>135</v>
      </c>
      <c r="AU146" s="231" t="s">
        <v>82</v>
      </c>
      <c r="AY146" s="16" t="s">
        <v>133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6" t="s">
        <v>82</v>
      </c>
      <c r="BK146" s="232">
        <f>ROUND(I146*H146,2)</f>
        <v>0</v>
      </c>
      <c r="BL146" s="16" t="s">
        <v>139</v>
      </c>
      <c r="BM146" s="231" t="s">
        <v>193</v>
      </c>
    </row>
    <row r="147" s="2" customFormat="1" ht="24.15" customHeight="1">
      <c r="A147" s="37"/>
      <c r="B147" s="38"/>
      <c r="C147" s="218" t="s">
        <v>524</v>
      </c>
      <c r="D147" s="218" t="s">
        <v>135</v>
      </c>
      <c r="E147" s="219" t="s">
        <v>525</v>
      </c>
      <c r="F147" s="220" t="s">
        <v>526</v>
      </c>
      <c r="G147" s="221" t="s">
        <v>442</v>
      </c>
      <c r="H147" s="222">
        <v>79.935000000000002</v>
      </c>
      <c r="I147" s="223"/>
      <c r="J147" s="224">
        <f>ROUND(I147*H147,2)</f>
        <v>0</v>
      </c>
      <c r="K147" s="225"/>
      <c r="L147" s="43"/>
      <c r="M147" s="233" t="s">
        <v>1</v>
      </c>
      <c r="N147" s="234" t="s">
        <v>39</v>
      </c>
      <c r="O147" s="90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1" t="s">
        <v>139</v>
      </c>
      <c r="AT147" s="231" t="s">
        <v>135</v>
      </c>
      <c r="AU147" s="231" t="s">
        <v>82</v>
      </c>
      <c r="AY147" s="16" t="s">
        <v>133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6" t="s">
        <v>82</v>
      </c>
      <c r="BK147" s="232">
        <f>ROUND(I147*H147,2)</f>
        <v>0</v>
      </c>
      <c r="BL147" s="16" t="s">
        <v>139</v>
      </c>
      <c r="BM147" s="231" t="s">
        <v>196</v>
      </c>
    </row>
    <row r="148" s="12" customFormat="1" ht="25.92" customHeight="1">
      <c r="A148" s="12"/>
      <c r="B148" s="202"/>
      <c r="C148" s="203"/>
      <c r="D148" s="204" t="s">
        <v>73</v>
      </c>
      <c r="E148" s="205" t="s">
        <v>527</v>
      </c>
      <c r="F148" s="205" t="s">
        <v>528</v>
      </c>
      <c r="G148" s="203"/>
      <c r="H148" s="203"/>
      <c r="I148" s="206"/>
      <c r="J148" s="207">
        <f>BK148</f>
        <v>0</v>
      </c>
      <c r="K148" s="203"/>
      <c r="L148" s="208"/>
      <c r="M148" s="209"/>
      <c r="N148" s="210"/>
      <c r="O148" s="210"/>
      <c r="P148" s="211">
        <f>SUM(P149:P153)</f>
        <v>0</v>
      </c>
      <c r="Q148" s="210"/>
      <c r="R148" s="211">
        <f>SUM(R149:R153)</f>
        <v>0</v>
      </c>
      <c r="S148" s="210"/>
      <c r="T148" s="212">
        <f>SUM(T149:T153)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3" t="s">
        <v>82</v>
      </c>
      <c r="AT148" s="214" t="s">
        <v>73</v>
      </c>
      <c r="AU148" s="214" t="s">
        <v>74</v>
      </c>
      <c r="AY148" s="213" t="s">
        <v>133</v>
      </c>
      <c r="BK148" s="215">
        <f>SUM(BK149:BK153)</f>
        <v>0</v>
      </c>
    </row>
    <row r="149" s="2" customFormat="1" ht="24.15" customHeight="1">
      <c r="A149" s="37"/>
      <c r="B149" s="38"/>
      <c r="C149" s="218" t="s">
        <v>172</v>
      </c>
      <c r="D149" s="218" t="s">
        <v>135</v>
      </c>
      <c r="E149" s="219" t="s">
        <v>529</v>
      </c>
      <c r="F149" s="220" t="s">
        <v>530</v>
      </c>
      <c r="G149" s="221" t="s">
        <v>442</v>
      </c>
      <c r="H149" s="222">
        <v>128.80000000000001</v>
      </c>
      <c r="I149" s="223"/>
      <c r="J149" s="224">
        <f>ROUND(I149*H149,2)</f>
        <v>0</v>
      </c>
      <c r="K149" s="225"/>
      <c r="L149" s="43"/>
      <c r="M149" s="233" t="s">
        <v>1</v>
      </c>
      <c r="N149" s="234" t="s">
        <v>39</v>
      </c>
      <c r="O149" s="90"/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6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1" t="s">
        <v>139</v>
      </c>
      <c r="AT149" s="231" t="s">
        <v>135</v>
      </c>
      <c r="AU149" s="231" t="s">
        <v>82</v>
      </c>
      <c r="AY149" s="16" t="s">
        <v>133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6" t="s">
        <v>82</v>
      </c>
      <c r="BK149" s="232">
        <f>ROUND(I149*H149,2)</f>
        <v>0</v>
      </c>
      <c r="BL149" s="16" t="s">
        <v>139</v>
      </c>
      <c r="BM149" s="231" t="s">
        <v>199</v>
      </c>
    </row>
    <row r="150" s="2" customFormat="1" ht="24.15" customHeight="1">
      <c r="A150" s="37"/>
      <c r="B150" s="38"/>
      <c r="C150" s="218" t="s">
        <v>531</v>
      </c>
      <c r="D150" s="218" t="s">
        <v>135</v>
      </c>
      <c r="E150" s="219" t="s">
        <v>532</v>
      </c>
      <c r="F150" s="220" t="s">
        <v>533</v>
      </c>
      <c r="G150" s="221" t="s">
        <v>442</v>
      </c>
      <c r="H150" s="222">
        <v>128.80000000000001</v>
      </c>
      <c r="I150" s="223"/>
      <c r="J150" s="224">
        <f>ROUND(I150*H150,2)</f>
        <v>0</v>
      </c>
      <c r="K150" s="225"/>
      <c r="L150" s="43"/>
      <c r="M150" s="233" t="s">
        <v>1</v>
      </c>
      <c r="N150" s="234" t="s">
        <v>39</v>
      </c>
      <c r="O150" s="90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1" t="s">
        <v>139</v>
      </c>
      <c r="AT150" s="231" t="s">
        <v>135</v>
      </c>
      <c r="AU150" s="231" t="s">
        <v>82</v>
      </c>
      <c r="AY150" s="16" t="s">
        <v>133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6" t="s">
        <v>82</v>
      </c>
      <c r="BK150" s="232">
        <f>ROUND(I150*H150,2)</f>
        <v>0</v>
      </c>
      <c r="BL150" s="16" t="s">
        <v>139</v>
      </c>
      <c r="BM150" s="231" t="s">
        <v>249</v>
      </c>
    </row>
    <row r="151" s="2" customFormat="1" ht="24.15" customHeight="1">
      <c r="A151" s="37"/>
      <c r="B151" s="38"/>
      <c r="C151" s="218" t="s">
        <v>177</v>
      </c>
      <c r="D151" s="218" t="s">
        <v>135</v>
      </c>
      <c r="E151" s="219" t="s">
        <v>534</v>
      </c>
      <c r="F151" s="220" t="s">
        <v>535</v>
      </c>
      <c r="G151" s="221" t="s">
        <v>442</v>
      </c>
      <c r="H151" s="222">
        <v>128.80000000000001</v>
      </c>
      <c r="I151" s="223"/>
      <c r="J151" s="224">
        <f>ROUND(I151*H151,2)</f>
        <v>0</v>
      </c>
      <c r="K151" s="225"/>
      <c r="L151" s="43"/>
      <c r="M151" s="233" t="s">
        <v>1</v>
      </c>
      <c r="N151" s="234" t="s">
        <v>39</v>
      </c>
      <c r="O151" s="90"/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6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1" t="s">
        <v>139</v>
      </c>
      <c r="AT151" s="231" t="s">
        <v>135</v>
      </c>
      <c r="AU151" s="231" t="s">
        <v>82</v>
      </c>
      <c r="AY151" s="16" t="s">
        <v>133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6" t="s">
        <v>82</v>
      </c>
      <c r="BK151" s="232">
        <f>ROUND(I151*H151,2)</f>
        <v>0</v>
      </c>
      <c r="BL151" s="16" t="s">
        <v>139</v>
      </c>
      <c r="BM151" s="231" t="s">
        <v>252</v>
      </c>
    </row>
    <row r="152" s="2" customFormat="1" ht="24.15" customHeight="1">
      <c r="A152" s="37"/>
      <c r="B152" s="38"/>
      <c r="C152" s="218" t="s">
        <v>536</v>
      </c>
      <c r="D152" s="218" t="s">
        <v>135</v>
      </c>
      <c r="E152" s="219" t="s">
        <v>537</v>
      </c>
      <c r="F152" s="220" t="s">
        <v>523</v>
      </c>
      <c r="G152" s="221" t="s">
        <v>150</v>
      </c>
      <c r="H152" s="222">
        <v>128.80000000000001</v>
      </c>
      <c r="I152" s="223"/>
      <c r="J152" s="224">
        <f>ROUND(I152*H152,2)</f>
        <v>0</v>
      </c>
      <c r="K152" s="225"/>
      <c r="L152" s="43"/>
      <c r="M152" s="233" t="s">
        <v>1</v>
      </c>
      <c r="N152" s="234" t="s">
        <v>39</v>
      </c>
      <c r="O152" s="90"/>
      <c r="P152" s="235">
        <f>O152*H152</f>
        <v>0</v>
      </c>
      <c r="Q152" s="235">
        <v>0</v>
      </c>
      <c r="R152" s="235">
        <f>Q152*H152</f>
        <v>0</v>
      </c>
      <c r="S152" s="235">
        <v>0</v>
      </c>
      <c r="T152" s="236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1" t="s">
        <v>139</v>
      </c>
      <c r="AT152" s="231" t="s">
        <v>135</v>
      </c>
      <c r="AU152" s="231" t="s">
        <v>82</v>
      </c>
      <c r="AY152" s="16" t="s">
        <v>133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6" t="s">
        <v>82</v>
      </c>
      <c r="BK152" s="232">
        <f>ROUND(I152*H152,2)</f>
        <v>0</v>
      </c>
      <c r="BL152" s="16" t="s">
        <v>139</v>
      </c>
      <c r="BM152" s="231" t="s">
        <v>255</v>
      </c>
    </row>
    <row r="153" s="2" customFormat="1" ht="24.15" customHeight="1">
      <c r="A153" s="37"/>
      <c r="B153" s="38"/>
      <c r="C153" s="218" t="s">
        <v>180</v>
      </c>
      <c r="D153" s="218" t="s">
        <v>135</v>
      </c>
      <c r="E153" s="219" t="s">
        <v>538</v>
      </c>
      <c r="F153" s="220" t="s">
        <v>526</v>
      </c>
      <c r="G153" s="221" t="s">
        <v>442</v>
      </c>
      <c r="H153" s="222">
        <v>128.80000000000001</v>
      </c>
      <c r="I153" s="223"/>
      <c r="J153" s="224">
        <f>ROUND(I153*H153,2)</f>
        <v>0</v>
      </c>
      <c r="K153" s="225"/>
      <c r="L153" s="43"/>
      <c r="M153" s="233" t="s">
        <v>1</v>
      </c>
      <c r="N153" s="234" t="s">
        <v>39</v>
      </c>
      <c r="O153" s="90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1" t="s">
        <v>139</v>
      </c>
      <c r="AT153" s="231" t="s">
        <v>135</v>
      </c>
      <c r="AU153" s="231" t="s">
        <v>82</v>
      </c>
      <c r="AY153" s="16" t="s">
        <v>133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6" t="s">
        <v>82</v>
      </c>
      <c r="BK153" s="232">
        <f>ROUND(I153*H153,2)</f>
        <v>0</v>
      </c>
      <c r="BL153" s="16" t="s">
        <v>139</v>
      </c>
      <c r="BM153" s="231" t="s">
        <v>258</v>
      </c>
    </row>
    <row r="154" s="12" customFormat="1" ht="25.92" customHeight="1">
      <c r="A154" s="12"/>
      <c r="B154" s="202"/>
      <c r="C154" s="203"/>
      <c r="D154" s="204" t="s">
        <v>73</v>
      </c>
      <c r="E154" s="205" t="s">
        <v>539</v>
      </c>
      <c r="F154" s="205" t="s">
        <v>540</v>
      </c>
      <c r="G154" s="203"/>
      <c r="H154" s="203"/>
      <c r="I154" s="206"/>
      <c r="J154" s="207">
        <f>BK154</f>
        <v>0</v>
      </c>
      <c r="K154" s="203"/>
      <c r="L154" s="208"/>
      <c r="M154" s="209"/>
      <c r="N154" s="210"/>
      <c r="O154" s="210"/>
      <c r="P154" s="211">
        <f>SUM(P155:P157)</f>
        <v>0</v>
      </c>
      <c r="Q154" s="210"/>
      <c r="R154" s="211">
        <f>SUM(R155:R157)</f>
        <v>0</v>
      </c>
      <c r="S154" s="210"/>
      <c r="T154" s="212">
        <f>SUM(T155:T157)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3" t="s">
        <v>82</v>
      </c>
      <c r="AT154" s="214" t="s">
        <v>73</v>
      </c>
      <c r="AU154" s="214" t="s">
        <v>74</v>
      </c>
      <c r="AY154" s="213" t="s">
        <v>133</v>
      </c>
      <c r="BK154" s="215">
        <f>SUM(BK155:BK157)</f>
        <v>0</v>
      </c>
    </row>
    <row r="155" s="2" customFormat="1" ht="44.25" customHeight="1">
      <c r="A155" s="37"/>
      <c r="B155" s="38"/>
      <c r="C155" s="218" t="s">
        <v>7</v>
      </c>
      <c r="D155" s="218" t="s">
        <v>135</v>
      </c>
      <c r="E155" s="219" t="s">
        <v>541</v>
      </c>
      <c r="F155" s="220" t="s">
        <v>542</v>
      </c>
      <c r="G155" s="221" t="s">
        <v>442</v>
      </c>
      <c r="H155" s="222">
        <v>79.189999999999998</v>
      </c>
      <c r="I155" s="223"/>
      <c r="J155" s="224">
        <f>ROUND(I155*H155,2)</f>
        <v>0</v>
      </c>
      <c r="K155" s="225"/>
      <c r="L155" s="43"/>
      <c r="M155" s="233" t="s">
        <v>1</v>
      </c>
      <c r="N155" s="234" t="s">
        <v>39</v>
      </c>
      <c r="O155" s="90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1" t="s">
        <v>139</v>
      </c>
      <c r="AT155" s="231" t="s">
        <v>135</v>
      </c>
      <c r="AU155" s="231" t="s">
        <v>82</v>
      </c>
      <c r="AY155" s="16" t="s">
        <v>133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6" t="s">
        <v>82</v>
      </c>
      <c r="BK155" s="232">
        <f>ROUND(I155*H155,2)</f>
        <v>0</v>
      </c>
      <c r="BL155" s="16" t="s">
        <v>139</v>
      </c>
      <c r="BM155" s="231" t="s">
        <v>261</v>
      </c>
    </row>
    <row r="156" s="2" customFormat="1" ht="33" customHeight="1">
      <c r="A156" s="37"/>
      <c r="B156" s="38"/>
      <c r="C156" s="218" t="s">
        <v>184</v>
      </c>
      <c r="D156" s="218" t="s">
        <v>135</v>
      </c>
      <c r="E156" s="219" t="s">
        <v>543</v>
      </c>
      <c r="F156" s="220" t="s">
        <v>544</v>
      </c>
      <c r="G156" s="221" t="s">
        <v>150</v>
      </c>
      <c r="H156" s="222">
        <v>890</v>
      </c>
      <c r="I156" s="223"/>
      <c r="J156" s="224">
        <f>ROUND(I156*H156,2)</f>
        <v>0</v>
      </c>
      <c r="K156" s="225"/>
      <c r="L156" s="43"/>
      <c r="M156" s="233" t="s">
        <v>1</v>
      </c>
      <c r="N156" s="234" t="s">
        <v>39</v>
      </c>
      <c r="O156" s="90"/>
      <c r="P156" s="235">
        <f>O156*H156</f>
        <v>0</v>
      </c>
      <c r="Q156" s="235">
        <v>0</v>
      </c>
      <c r="R156" s="235">
        <f>Q156*H156</f>
        <v>0</v>
      </c>
      <c r="S156" s="235">
        <v>0</v>
      </c>
      <c r="T156" s="236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1" t="s">
        <v>139</v>
      </c>
      <c r="AT156" s="231" t="s">
        <v>135</v>
      </c>
      <c r="AU156" s="231" t="s">
        <v>82</v>
      </c>
      <c r="AY156" s="16" t="s">
        <v>133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6" t="s">
        <v>82</v>
      </c>
      <c r="BK156" s="232">
        <f>ROUND(I156*H156,2)</f>
        <v>0</v>
      </c>
      <c r="BL156" s="16" t="s">
        <v>139</v>
      </c>
      <c r="BM156" s="231" t="s">
        <v>264</v>
      </c>
    </row>
    <row r="157" s="2" customFormat="1" ht="24.15" customHeight="1">
      <c r="A157" s="37"/>
      <c r="B157" s="38"/>
      <c r="C157" s="218" t="s">
        <v>545</v>
      </c>
      <c r="D157" s="218" t="s">
        <v>135</v>
      </c>
      <c r="E157" s="219" t="s">
        <v>546</v>
      </c>
      <c r="F157" s="220" t="s">
        <v>497</v>
      </c>
      <c r="G157" s="221" t="s">
        <v>166</v>
      </c>
      <c r="H157" s="222">
        <v>1420</v>
      </c>
      <c r="I157" s="223"/>
      <c r="J157" s="224">
        <f>ROUND(I157*H157,2)</f>
        <v>0</v>
      </c>
      <c r="K157" s="225"/>
      <c r="L157" s="43"/>
      <c r="M157" s="233" t="s">
        <v>1</v>
      </c>
      <c r="N157" s="234" t="s">
        <v>39</v>
      </c>
      <c r="O157" s="90"/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1" t="s">
        <v>139</v>
      </c>
      <c r="AT157" s="231" t="s">
        <v>135</v>
      </c>
      <c r="AU157" s="231" t="s">
        <v>82</v>
      </c>
      <c r="AY157" s="16" t="s">
        <v>133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6" t="s">
        <v>82</v>
      </c>
      <c r="BK157" s="232">
        <f>ROUND(I157*H157,2)</f>
        <v>0</v>
      </c>
      <c r="BL157" s="16" t="s">
        <v>139</v>
      </c>
      <c r="BM157" s="231" t="s">
        <v>268</v>
      </c>
    </row>
    <row r="158" s="12" customFormat="1" ht="25.92" customHeight="1">
      <c r="A158" s="12"/>
      <c r="B158" s="202"/>
      <c r="C158" s="203"/>
      <c r="D158" s="204" t="s">
        <v>73</v>
      </c>
      <c r="E158" s="205" t="s">
        <v>547</v>
      </c>
      <c r="F158" s="205" t="s">
        <v>548</v>
      </c>
      <c r="G158" s="203"/>
      <c r="H158" s="203"/>
      <c r="I158" s="206"/>
      <c r="J158" s="207">
        <f>BK158</f>
        <v>0</v>
      </c>
      <c r="K158" s="203"/>
      <c r="L158" s="208"/>
      <c r="M158" s="209"/>
      <c r="N158" s="210"/>
      <c r="O158" s="210"/>
      <c r="P158" s="211">
        <f>SUM(P159:P165)</f>
        <v>0</v>
      </c>
      <c r="Q158" s="210"/>
      <c r="R158" s="211">
        <f>SUM(R159:R165)</f>
        <v>0</v>
      </c>
      <c r="S158" s="210"/>
      <c r="T158" s="212">
        <f>SUM(T159:T165)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3" t="s">
        <v>82</v>
      </c>
      <c r="AT158" s="214" t="s">
        <v>73</v>
      </c>
      <c r="AU158" s="214" t="s">
        <v>74</v>
      </c>
      <c r="AY158" s="213" t="s">
        <v>133</v>
      </c>
      <c r="BK158" s="215">
        <f>SUM(BK159:BK165)</f>
        <v>0</v>
      </c>
    </row>
    <row r="159" s="2" customFormat="1" ht="24.15" customHeight="1">
      <c r="A159" s="37"/>
      <c r="B159" s="38"/>
      <c r="C159" s="218" t="s">
        <v>187</v>
      </c>
      <c r="D159" s="218" t="s">
        <v>135</v>
      </c>
      <c r="E159" s="219" t="s">
        <v>549</v>
      </c>
      <c r="F159" s="220" t="s">
        <v>501</v>
      </c>
      <c r="G159" s="221" t="s">
        <v>442</v>
      </c>
      <c r="H159" s="222">
        <v>62.081000000000003</v>
      </c>
      <c r="I159" s="223"/>
      <c r="J159" s="224">
        <f>ROUND(I159*H159,2)</f>
        <v>0</v>
      </c>
      <c r="K159" s="225"/>
      <c r="L159" s="43"/>
      <c r="M159" s="233" t="s">
        <v>1</v>
      </c>
      <c r="N159" s="234" t="s">
        <v>39</v>
      </c>
      <c r="O159" s="90"/>
      <c r="P159" s="235">
        <f>O159*H159</f>
        <v>0</v>
      </c>
      <c r="Q159" s="235">
        <v>0</v>
      </c>
      <c r="R159" s="235">
        <f>Q159*H159</f>
        <v>0</v>
      </c>
      <c r="S159" s="235">
        <v>0</v>
      </c>
      <c r="T159" s="236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1" t="s">
        <v>139</v>
      </c>
      <c r="AT159" s="231" t="s">
        <v>135</v>
      </c>
      <c r="AU159" s="231" t="s">
        <v>82</v>
      </c>
      <c r="AY159" s="16" t="s">
        <v>133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6" t="s">
        <v>82</v>
      </c>
      <c r="BK159" s="232">
        <f>ROUND(I159*H159,2)</f>
        <v>0</v>
      </c>
      <c r="BL159" s="16" t="s">
        <v>139</v>
      </c>
      <c r="BM159" s="231" t="s">
        <v>271</v>
      </c>
    </row>
    <row r="160" s="2" customFormat="1" ht="24.15" customHeight="1">
      <c r="A160" s="37"/>
      <c r="B160" s="38"/>
      <c r="C160" s="218" t="s">
        <v>550</v>
      </c>
      <c r="D160" s="218" t="s">
        <v>135</v>
      </c>
      <c r="E160" s="219" t="s">
        <v>551</v>
      </c>
      <c r="F160" s="220" t="s">
        <v>504</v>
      </c>
      <c r="G160" s="221" t="s">
        <v>442</v>
      </c>
      <c r="H160" s="222">
        <v>62.081000000000003</v>
      </c>
      <c r="I160" s="223"/>
      <c r="J160" s="224">
        <f>ROUND(I160*H160,2)</f>
        <v>0</v>
      </c>
      <c r="K160" s="225"/>
      <c r="L160" s="43"/>
      <c r="M160" s="233" t="s">
        <v>1</v>
      </c>
      <c r="N160" s="234" t="s">
        <v>39</v>
      </c>
      <c r="O160" s="90"/>
      <c r="P160" s="235">
        <f>O160*H160</f>
        <v>0</v>
      </c>
      <c r="Q160" s="235">
        <v>0</v>
      </c>
      <c r="R160" s="235">
        <f>Q160*H160</f>
        <v>0</v>
      </c>
      <c r="S160" s="235">
        <v>0</v>
      </c>
      <c r="T160" s="236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1" t="s">
        <v>139</v>
      </c>
      <c r="AT160" s="231" t="s">
        <v>135</v>
      </c>
      <c r="AU160" s="231" t="s">
        <v>82</v>
      </c>
      <c r="AY160" s="16" t="s">
        <v>133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6" t="s">
        <v>82</v>
      </c>
      <c r="BK160" s="232">
        <f>ROUND(I160*H160,2)</f>
        <v>0</v>
      </c>
      <c r="BL160" s="16" t="s">
        <v>139</v>
      </c>
      <c r="BM160" s="231" t="s">
        <v>274</v>
      </c>
    </row>
    <row r="161" s="2" customFormat="1" ht="24.15" customHeight="1">
      <c r="A161" s="37"/>
      <c r="B161" s="38"/>
      <c r="C161" s="218" t="s">
        <v>190</v>
      </c>
      <c r="D161" s="218" t="s">
        <v>135</v>
      </c>
      <c r="E161" s="219" t="s">
        <v>552</v>
      </c>
      <c r="F161" s="220" t="s">
        <v>506</v>
      </c>
      <c r="G161" s="221" t="s">
        <v>442</v>
      </c>
      <c r="H161" s="222">
        <v>62.081000000000003</v>
      </c>
      <c r="I161" s="223"/>
      <c r="J161" s="224">
        <f>ROUND(I161*H161,2)</f>
        <v>0</v>
      </c>
      <c r="K161" s="225"/>
      <c r="L161" s="43"/>
      <c r="M161" s="233" t="s">
        <v>1</v>
      </c>
      <c r="N161" s="234" t="s">
        <v>39</v>
      </c>
      <c r="O161" s="90"/>
      <c r="P161" s="235">
        <f>O161*H161</f>
        <v>0</v>
      </c>
      <c r="Q161" s="235">
        <v>0</v>
      </c>
      <c r="R161" s="235">
        <f>Q161*H161</f>
        <v>0</v>
      </c>
      <c r="S161" s="235">
        <v>0</v>
      </c>
      <c r="T161" s="236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1" t="s">
        <v>139</v>
      </c>
      <c r="AT161" s="231" t="s">
        <v>135</v>
      </c>
      <c r="AU161" s="231" t="s">
        <v>82</v>
      </c>
      <c r="AY161" s="16" t="s">
        <v>133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6" t="s">
        <v>82</v>
      </c>
      <c r="BK161" s="232">
        <f>ROUND(I161*H161,2)</f>
        <v>0</v>
      </c>
      <c r="BL161" s="16" t="s">
        <v>139</v>
      </c>
      <c r="BM161" s="231" t="s">
        <v>277</v>
      </c>
    </row>
    <row r="162" s="2" customFormat="1" ht="24.15" customHeight="1">
      <c r="A162" s="37"/>
      <c r="B162" s="38"/>
      <c r="C162" s="218" t="s">
        <v>553</v>
      </c>
      <c r="D162" s="218" t="s">
        <v>135</v>
      </c>
      <c r="E162" s="219" t="s">
        <v>554</v>
      </c>
      <c r="F162" s="220" t="s">
        <v>509</v>
      </c>
      <c r="G162" s="221" t="s">
        <v>442</v>
      </c>
      <c r="H162" s="222">
        <v>62.081000000000003</v>
      </c>
      <c r="I162" s="223"/>
      <c r="J162" s="224">
        <f>ROUND(I162*H162,2)</f>
        <v>0</v>
      </c>
      <c r="K162" s="225"/>
      <c r="L162" s="43"/>
      <c r="M162" s="233" t="s">
        <v>1</v>
      </c>
      <c r="N162" s="234" t="s">
        <v>39</v>
      </c>
      <c r="O162" s="90"/>
      <c r="P162" s="235">
        <f>O162*H162</f>
        <v>0</v>
      </c>
      <c r="Q162" s="235">
        <v>0</v>
      </c>
      <c r="R162" s="235">
        <f>Q162*H162</f>
        <v>0</v>
      </c>
      <c r="S162" s="235">
        <v>0</v>
      </c>
      <c r="T162" s="236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1" t="s">
        <v>139</v>
      </c>
      <c r="AT162" s="231" t="s">
        <v>135</v>
      </c>
      <c r="AU162" s="231" t="s">
        <v>82</v>
      </c>
      <c r="AY162" s="16" t="s">
        <v>133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6" t="s">
        <v>82</v>
      </c>
      <c r="BK162" s="232">
        <f>ROUND(I162*H162,2)</f>
        <v>0</v>
      </c>
      <c r="BL162" s="16" t="s">
        <v>139</v>
      </c>
      <c r="BM162" s="231" t="s">
        <v>280</v>
      </c>
    </row>
    <row r="163" s="2" customFormat="1" ht="24.15" customHeight="1">
      <c r="A163" s="37"/>
      <c r="B163" s="38"/>
      <c r="C163" s="218" t="s">
        <v>193</v>
      </c>
      <c r="D163" s="218" t="s">
        <v>135</v>
      </c>
      <c r="E163" s="219" t="s">
        <v>555</v>
      </c>
      <c r="F163" s="220" t="s">
        <v>556</v>
      </c>
      <c r="G163" s="221" t="s">
        <v>442</v>
      </c>
      <c r="H163" s="222">
        <v>62.081000000000003</v>
      </c>
      <c r="I163" s="223"/>
      <c r="J163" s="224">
        <f>ROUND(I163*H163,2)</f>
        <v>0</v>
      </c>
      <c r="K163" s="225"/>
      <c r="L163" s="43"/>
      <c r="M163" s="233" t="s">
        <v>1</v>
      </c>
      <c r="N163" s="234" t="s">
        <v>39</v>
      </c>
      <c r="O163" s="90"/>
      <c r="P163" s="235">
        <f>O163*H163</f>
        <v>0</v>
      </c>
      <c r="Q163" s="235">
        <v>0</v>
      </c>
      <c r="R163" s="235">
        <f>Q163*H163</f>
        <v>0</v>
      </c>
      <c r="S163" s="235">
        <v>0</v>
      </c>
      <c r="T163" s="236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1" t="s">
        <v>139</v>
      </c>
      <c r="AT163" s="231" t="s">
        <v>135</v>
      </c>
      <c r="AU163" s="231" t="s">
        <v>82</v>
      </c>
      <c r="AY163" s="16" t="s">
        <v>133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6" t="s">
        <v>82</v>
      </c>
      <c r="BK163" s="232">
        <f>ROUND(I163*H163,2)</f>
        <v>0</v>
      </c>
      <c r="BL163" s="16" t="s">
        <v>139</v>
      </c>
      <c r="BM163" s="231" t="s">
        <v>285</v>
      </c>
    </row>
    <row r="164" s="2" customFormat="1" ht="49.05" customHeight="1">
      <c r="A164" s="37"/>
      <c r="B164" s="38"/>
      <c r="C164" s="218" t="s">
        <v>557</v>
      </c>
      <c r="D164" s="218" t="s">
        <v>135</v>
      </c>
      <c r="E164" s="219" t="s">
        <v>558</v>
      </c>
      <c r="F164" s="220" t="s">
        <v>559</v>
      </c>
      <c r="G164" s="221" t="s">
        <v>442</v>
      </c>
      <c r="H164" s="222">
        <v>62.081000000000003</v>
      </c>
      <c r="I164" s="223"/>
      <c r="J164" s="224">
        <f>ROUND(I164*H164,2)</f>
        <v>0</v>
      </c>
      <c r="K164" s="225"/>
      <c r="L164" s="43"/>
      <c r="M164" s="233" t="s">
        <v>1</v>
      </c>
      <c r="N164" s="234" t="s">
        <v>39</v>
      </c>
      <c r="O164" s="90"/>
      <c r="P164" s="235">
        <f>O164*H164</f>
        <v>0</v>
      </c>
      <c r="Q164" s="235">
        <v>0</v>
      </c>
      <c r="R164" s="235">
        <f>Q164*H164</f>
        <v>0</v>
      </c>
      <c r="S164" s="235">
        <v>0</v>
      </c>
      <c r="T164" s="236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1" t="s">
        <v>139</v>
      </c>
      <c r="AT164" s="231" t="s">
        <v>135</v>
      </c>
      <c r="AU164" s="231" t="s">
        <v>82</v>
      </c>
      <c r="AY164" s="16" t="s">
        <v>133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6" t="s">
        <v>82</v>
      </c>
      <c r="BK164" s="232">
        <f>ROUND(I164*H164,2)</f>
        <v>0</v>
      </c>
      <c r="BL164" s="16" t="s">
        <v>139</v>
      </c>
      <c r="BM164" s="231" t="s">
        <v>288</v>
      </c>
    </row>
    <row r="165" s="2" customFormat="1" ht="16.5" customHeight="1">
      <c r="A165" s="37"/>
      <c r="B165" s="38"/>
      <c r="C165" s="218" t="s">
        <v>196</v>
      </c>
      <c r="D165" s="218" t="s">
        <v>135</v>
      </c>
      <c r="E165" s="219" t="s">
        <v>560</v>
      </c>
      <c r="F165" s="220" t="s">
        <v>561</v>
      </c>
      <c r="G165" s="221" t="s">
        <v>442</v>
      </c>
      <c r="H165" s="222">
        <v>62.081000000000003</v>
      </c>
      <c r="I165" s="223"/>
      <c r="J165" s="224">
        <f>ROUND(I165*H165,2)</f>
        <v>0</v>
      </c>
      <c r="K165" s="225"/>
      <c r="L165" s="43"/>
      <c r="M165" s="233" t="s">
        <v>1</v>
      </c>
      <c r="N165" s="234" t="s">
        <v>39</v>
      </c>
      <c r="O165" s="90"/>
      <c r="P165" s="235">
        <f>O165*H165</f>
        <v>0</v>
      </c>
      <c r="Q165" s="235">
        <v>0</v>
      </c>
      <c r="R165" s="235">
        <f>Q165*H165</f>
        <v>0</v>
      </c>
      <c r="S165" s="235">
        <v>0</v>
      </c>
      <c r="T165" s="236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1" t="s">
        <v>139</v>
      </c>
      <c r="AT165" s="231" t="s">
        <v>135</v>
      </c>
      <c r="AU165" s="231" t="s">
        <v>82</v>
      </c>
      <c r="AY165" s="16" t="s">
        <v>133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6" t="s">
        <v>82</v>
      </c>
      <c r="BK165" s="232">
        <f>ROUND(I165*H165,2)</f>
        <v>0</v>
      </c>
      <c r="BL165" s="16" t="s">
        <v>139</v>
      </c>
      <c r="BM165" s="231" t="s">
        <v>291</v>
      </c>
    </row>
    <row r="166" s="12" customFormat="1" ht="25.92" customHeight="1">
      <c r="A166" s="12"/>
      <c r="B166" s="202"/>
      <c r="C166" s="203"/>
      <c r="D166" s="204" t="s">
        <v>73</v>
      </c>
      <c r="E166" s="205" t="s">
        <v>562</v>
      </c>
      <c r="F166" s="205" t="s">
        <v>563</v>
      </c>
      <c r="G166" s="203"/>
      <c r="H166" s="203"/>
      <c r="I166" s="206"/>
      <c r="J166" s="207">
        <f>BK166</f>
        <v>0</v>
      </c>
      <c r="K166" s="203"/>
      <c r="L166" s="208"/>
      <c r="M166" s="209"/>
      <c r="N166" s="210"/>
      <c r="O166" s="210"/>
      <c r="P166" s="211">
        <f>SUM(P167:P169)</f>
        <v>0</v>
      </c>
      <c r="Q166" s="210"/>
      <c r="R166" s="211">
        <f>SUM(R167:R169)</f>
        <v>0</v>
      </c>
      <c r="S166" s="210"/>
      <c r="T166" s="212">
        <f>SUM(T167:T169)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3" t="s">
        <v>82</v>
      </c>
      <c r="AT166" s="214" t="s">
        <v>73</v>
      </c>
      <c r="AU166" s="214" t="s">
        <v>74</v>
      </c>
      <c r="AY166" s="213" t="s">
        <v>133</v>
      </c>
      <c r="BK166" s="215">
        <f>SUM(BK167:BK169)</f>
        <v>0</v>
      </c>
    </row>
    <row r="167" s="2" customFormat="1" ht="21.75" customHeight="1">
      <c r="A167" s="37"/>
      <c r="B167" s="38"/>
      <c r="C167" s="218" t="s">
        <v>564</v>
      </c>
      <c r="D167" s="218" t="s">
        <v>135</v>
      </c>
      <c r="E167" s="219" t="s">
        <v>565</v>
      </c>
      <c r="F167" s="220" t="s">
        <v>566</v>
      </c>
      <c r="G167" s="221" t="s">
        <v>442</v>
      </c>
      <c r="H167" s="222">
        <v>208.73500000000001</v>
      </c>
      <c r="I167" s="223"/>
      <c r="J167" s="224">
        <f>ROUND(I167*H167,2)</f>
        <v>0</v>
      </c>
      <c r="K167" s="225"/>
      <c r="L167" s="43"/>
      <c r="M167" s="233" t="s">
        <v>1</v>
      </c>
      <c r="N167" s="234" t="s">
        <v>39</v>
      </c>
      <c r="O167" s="90"/>
      <c r="P167" s="235">
        <f>O167*H167</f>
        <v>0</v>
      </c>
      <c r="Q167" s="235">
        <v>0</v>
      </c>
      <c r="R167" s="235">
        <f>Q167*H167</f>
        <v>0</v>
      </c>
      <c r="S167" s="235">
        <v>0</v>
      </c>
      <c r="T167" s="236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1" t="s">
        <v>139</v>
      </c>
      <c r="AT167" s="231" t="s">
        <v>135</v>
      </c>
      <c r="AU167" s="231" t="s">
        <v>82</v>
      </c>
      <c r="AY167" s="16" t="s">
        <v>133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6" t="s">
        <v>82</v>
      </c>
      <c r="BK167" s="232">
        <f>ROUND(I167*H167,2)</f>
        <v>0</v>
      </c>
      <c r="BL167" s="16" t="s">
        <v>139</v>
      </c>
      <c r="BM167" s="231" t="s">
        <v>294</v>
      </c>
    </row>
    <row r="168" s="2" customFormat="1" ht="21.75" customHeight="1">
      <c r="A168" s="37"/>
      <c r="B168" s="38"/>
      <c r="C168" s="218" t="s">
        <v>199</v>
      </c>
      <c r="D168" s="218" t="s">
        <v>135</v>
      </c>
      <c r="E168" s="219" t="s">
        <v>567</v>
      </c>
      <c r="F168" s="220" t="s">
        <v>568</v>
      </c>
      <c r="G168" s="221" t="s">
        <v>442</v>
      </c>
      <c r="H168" s="222">
        <v>62.081000000000003</v>
      </c>
      <c r="I168" s="223"/>
      <c r="J168" s="224">
        <f>ROUND(I168*H168,2)</f>
        <v>0</v>
      </c>
      <c r="K168" s="225"/>
      <c r="L168" s="43"/>
      <c r="M168" s="233" t="s">
        <v>1</v>
      </c>
      <c r="N168" s="234" t="s">
        <v>39</v>
      </c>
      <c r="O168" s="90"/>
      <c r="P168" s="235">
        <f>O168*H168</f>
        <v>0</v>
      </c>
      <c r="Q168" s="235">
        <v>0</v>
      </c>
      <c r="R168" s="235">
        <f>Q168*H168</f>
        <v>0</v>
      </c>
      <c r="S168" s="235">
        <v>0</v>
      </c>
      <c r="T168" s="236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1" t="s">
        <v>139</v>
      </c>
      <c r="AT168" s="231" t="s">
        <v>135</v>
      </c>
      <c r="AU168" s="231" t="s">
        <v>82</v>
      </c>
      <c r="AY168" s="16" t="s">
        <v>133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6" t="s">
        <v>82</v>
      </c>
      <c r="BK168" s="232">
        <f>ROUND(I168*H168,2)</f>
        <v>0</v>
      </c>
      <c r="BL168" s="16" t="s">
        <v>139</v>
      </c>
      <c r="BM168" s="231" t="s">
        <v>297</v>
      </c>
    </row>
    <row r="169" s="2" customFormat="1" ht="16.5" customHeight="1">
      <c r="A169" s="37"/>
      <c r="B169" s="38"/>
      <c r="C169" s="218" t="s">
        <v>569</v>
      </c>
      <c r="D169" s="218" t="s">
        <v>135</v>
      </c>
      <c r="E169" s="219" t="s">
        <v>570</v>
      </c>
      <c r="F169" s="220" t="s">
        <v>571</v>
      </c>
      <c r="G169" s="221" t="s">
        <v>442</v>
      </c>
      <c r="H169" s="222">
        <v>62.081000000000003</v>
      </c>
      <c r="I169" s="223"/>
      <c r="J169" s="224">
        <f>ROUND(I169*H169,2)</f>
        <v>0</v>
      </c>
      <c r="K169" s="225"/>
      <c r="L169" s="43"/>
      <c r="M169" s="233" t="s">
        <v>1</v>
      </c>
      <c r="N169" s="234" t="s">
        <v>39</v>
      </c>
      <c r="O169" s="90"/>
      <c r="P169" s="235">
        <f>O169*H169</f>
        <v>0</v>
      </c>
      <c r="Q169" s="235">
        <v>0</v>
      </c>
      <c r="R169" s="235">
        <f>Q169*H169</f>
        <v>0</v>
      </c>
      <c r="S169" s="235">
        <v>0</v>
      </c>
      <c r="T169" s="236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1" t="s">
        <v>139</v>
      </c>
      <c r="AT169" s="231" t="s">
        <v>135</v>
      </c>
      <c r="AU169" s="231" t="s">
        <v>82</v>
      </c>
      <c r="AY169" s="16" t="s">
        <v>133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6" t="s">
        <v>82</v>
      </c>
      <c r="BK169" s="232">
        <f>ROUND(I169*H169,2)</f>
        <v>0</v>
      </c>
      <c r="BL169" s="16" t="s">
        <v>139</v>
      </c>
      <c r="BM169" s="231" t="s">
        <v>300</v>
      </c>
    </row>
    <row r="170" s="12" customFormat="1" ht="25.92" customHeight="1">
      <c r="A170" s="12"/>
      <c r="B170" s="202"/>
      <c r="C170" s="203"/>
      <c r="D170" s="204" t="s">
        <v>73</v>
      </c>
      <c r="E170" s="205" t="s">
        <v>572</v>
      </c>
      <c r="F170" s="205" t="s">
        <v>573</v>
      </c>
      <c r="G170" s="203"/>
      <c r="H170" s="203"/>
      <c r="I170" s="206"/>
      <c r="J170" s="207">
        <f>BK170</f>
        <v>0</v>
      </c>
      <c r="K170" s="203"/>
      <c r="L170" s="208"/>
      <c r="M170" s="209"/>
      <c r="N170" s="210"/>
      <c r="O170" s="210"/>
      <c r="P170" s="211">
        <f>P171</f>
        <v>0</v>
      </c>
      <c r="Q170" s="210"/>
      <c r="R170" s="211">
        <f>R171</f>
        <v>0</v>
      </c>
      <c r="S170" s="210"/>
      <c r="T170" s="212">
        <f>T171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3" t="s">
        <v>82</v>
      </c>
      <c r="AT170" s="214" t="s">
        <v>73</v>
      </c>
      <c r="AU170" s="214" t="s">
        <v>74</v>
      </c>
      <c r="AY170" s="213" t="s">
        <v>133</v>
      </c>
      <c r="BK170" s="215">
        <f>BK171</f>
        <v>0</v>
      </c>
    </row>
    <row r="171" s="2" customFormat="1" ht="66.75" customHeight="1">
      <c r="A171" s="37"/>
      <c r="B171" s="38"/>
      <c r="C171" s="218" t="s">
        <v>249</v>
      </c>
      <c r="D171" s="218" t="s">
        <v>135</v>
      </c>
      <c r="E171" s="219" t="s">
        <v>574</v>
      </c>
      <c r="F171" s="220" t="s">
        <v>575</v>
      </c>
      <c r="G171" s="221" t="s">
        <v>442</v>
      </c>
      <c r="H171" s="222">
        <v>315.5</v>
      </c>
      <c r="I171" s="223"/>
      <c r="J171" s="224">
        <f>ROUND(I171*H171,2)</f>
        <v>0</v>
      </c>
      <c r="K171" s="225"/>
      <c r="L171" s="43"/>
      <c r="M171" s="233" t="s">
        <v>1</v>
      </c>
      <c r="N171" s="234" t="s">
        <v>39</v>
      </c>
      <c r="O171" s="90"/>
      <c r="P171" s="235">
        <f>O171*H171</f>
        <v>0</v>
      </c>
      <c r="Q171" s="235">
        <v>0</v>
      </c>
      <c r="R171" s="235">
        <f>Q171*H171</f>
        <v>0</v>
      </c>
      <c r="S171" s="235">
        <v>0</v>
      </c>
      <c r="T171" s="236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1" t="s">
        <v>139</v>
      </c>
      <c r="AT171" s="231" t="s">
        <v>135</v>
      </c>
      <c r="AU171" s="231" t="s">
        <v>82</v>
      </c>
      <c r="AY171" s="16" t="s">
        <v>133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6" t="s">
        <v>82</v>
      </c>
      <c r="BK171" s="232">
        <f>ROUND(I171*H171,2)</f>
        <v>0</v>
      </c>
      <c r="BL171" s="16" t="s">
        <v>139</v>
      </c>
      <c r="BM171" s="231" t="s">
        <v>305</v>
      </c>
    </row>
    <row r="172" s="12" customFormat="1" ht="25.92" customHeight="1">
      <c r="A172" s="12"/>
      <c r="B172" s="202"/>
      <c r="C172" s="203"/>
      <c r="D172" s="204" t="s">
        <v>73</v>
      </c>
      <c r="E172" s="205" t="s">
        <v>576</v>
      </c>
      <c r="F172" s="205" t="s">
        <v>577</v>
      </c>
      <c r="G172" s="203"/>
      <c r="H172" s="203"/>
      <c r="I172" s="206"/>
      <c r="J172" s="207">
        <f>BK172</f>
        <v>0</v>
      </c>
      <c r="K172" s="203"/>
      <c r="L172" s="208"/>
      <c r="M172" s="209"/>
      <c r="N172" s="210"/>
      <c r="O172" s="210"/>
      <c r="P172" s="211">
        <f>SUM(P173:P179)</f>
        <v>0</v>
      </c>
      <c r="Q172" s="210"/>
      <c r="R172" s="211">
        <f>SUM(R173:R179)</f>
        <v>0</v>
      </c>
      <c r="S172" s="210"/>
      <c r="T172" s="212">
        <f>SUM(T173:T179)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3" t="s">
        <v>82</v>
      </c>
      <c r="AT172" s="214" t="s">
        <v>73</v>
      </c>
      <c r="AU172" s="214" t="s">
        <v>74</v>
      </c>
      <c r="AY172" s="213" t="s">
        <v>133</v>
      </c>
      <c r="BK172" s="215">
        <f>SUM(BK173:BK179)</f>
        <v>0</v>
      </c>
    </row>
    <row r="173" s="2" customFormat="1" ht="21.75" customHeight="1">
      <c r="A173" s="37"/>
      <c r="B173" s="38"/>
      <c r="C173" s="218" t="s">
        <v>578</v>
      </c>
      <c r="D173" s="218" t="s">
        <v>135</v>
      </c>
      <c r="E173" s="219" t="s">
        <v>579</v>
      </c>
      <c r="F173" s="220" t="s">
        <v>580</v>
      </c>
      <c r="G173" s="221" t="s">
        <v>581</v>
      </c>
      <c r="H173" s="222">
        <v>60.799999999999997</v>
      </c>
      <c r="I173" s="223"/>
      <c r="J173" s="224">
        <f>ROUND(I173*H173,2)</f>
        <v>0</v>
      </c>
      <c r="K173" s="225"/>
      <c r="L173" s="43"/>
      <c r="M173" s="233" t="s">
        <v>1</v>
      </c>
      <c r="N173" s="234" t="s">
        <v>39</v>
      </c>
      <c r="O173" s="90"/>
      <c r="P173" s="235">
        <f>O173*H173</f>
        <v>0</v>
      </c>
      <c r="Q173" s="235">
        <v>0</v>
      </c>
      <c r="R173" s="235">
        <f>Q173*H173</f>
        <v>0</v>
      </c>
      <c r="S173" s="235">
        <v>0</v>
      </c>
      <c r="T173" s="236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1" t="s">
        <v>139</v>
      </c>
      <c r="AT173" s="231" t="s">
        <v>135</v>
      </c>
      <c r="AU173" s="231" t="s">
        <v>82</v>
      </c>
      <c r="AY173" s="16" t="s">
        <v>133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6" t="s">
        <v>82</v>
      </c>
      <c r="BK173" s="232">
        <f>ROUND(I173*H173,2)</f>
        <v>0</v>
      </c>
      <c r="BL173" s="16" t="s">
        <v>139</v>
      </c>
      <c r="BM173" s="231" t="s">
        <v>308</v>
      </c>
    </row>
    <row r="174" s="2" customFormat="1" ht="24.15" customHeight="1">
      <c r="A174" s="37"/>
      <c r="B174" s="38"/>
      <c r="C174" s="218" t="s">
        <v>252</v>
      </c>
      <c r="D174" s="218" t="s">
        <v>135</v>
      </c>
      <c r="E174" s="219" t="s">
        <v>582</v>
      </c>
      <c r="F174" s="220" t="s">
        <v>583</v>
      </c>
      <c r="G174" s="221" t="s">
        <v>581</v>
      </c>
      <c r="H174" s="222">
        <v>450.16000000000002</v>
      </c>
      <c r="I174" s="223"/>
      <c r="J174" s="224">
        <f>ROUND(I174*H174,2)</f>
        <v>0</v>
      </c>
      <c r="K174" s="225"/>
      <c r="L174" s="43"/>
      <c r="M174" s="233" t="s">
        <v>1</v>
      </c>
      <c r="N174" s="234" t="s">
        <v>39</v>
      </c>
      <c r="O174" s="90"/>
      <c r="P174" s="235">
        <f>O174*H174</f>
        <v>0</v>
      </c>
      <c r="Q174" s="235">
        <v>0</v>
      </c>
      <c r="R174" s="235">
        <f>Q174*H174</f>
        <v>0</v>
      </c>
      <c r="S174" s="235">
        <v>0</v>
      </c>
      <c r="T174" s="236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1" t="s">
        <v>139</v>
      </c>
      <c r="AT174" s="231" t="s">
        <v>135</v>
      </c>
      <c r="AU174" s="231" t="s">
        <v>82</v>
      </c>
      <c r="AY174" s="16" t="s">
        <v>133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6" t="s">
        <v>82</v>
      </c>
      <c r="BK174" s="232">
        <f>ROUND(I174*H174,2)</f>
        <v>0</v>
      </c>
      <c r="BL174" s="16" t="s">
        <v>139</v>
      </c>
      <c r="BM174" s="231" t="s">
        <v>311</v>
      </c>
    </row>
    <row r="175" s="2" customFormat="1" ht="24.15" customHeight="1">
      <c r="A175" s="37"/>
      <c r="B175" s="38"/>
      <c r="C175" s="218" t="s">
        <v>584</v>
      </c>
      <c r="D175" s="218" t="s">
        <v>135</v>
      </c>
      <c r="E175" s="219" t="s">
        <v>585</v>
      </c>
      <c r="F175" s="220" t="s">
        <v>586</v>
      </c>
      <c r="G175" s="221" t="s">
        <v>581</v>
      </c>
      <c r="H175" s="222">
        <v>60.799999999999997</v>
      </c>
      <c r="I175" s="223"/>
      <c r="J175" s="224">
        <f>ROUND(I175*H175,2)</f>
        <v>0</v>
      </c>
      <c r="K175" s="225"/>
      <c r="L175" s="43"/>
      <c r="M175" s="233" t="s">
        <v>1</v>
      </c>
      <c r="N175" s="234" t="s">
        <v>39</v>
      </c>
      <c r="O175" s="90"/>
      <c r="P175" s="235">
        <f>O175*H175</f>
        <v>0</v>
      </c>
      <c r="Q175" s="235">
        <v>0</v>
      </c>
      <c r="R175" s="235">
        <f>Q175*H175</f>
        <v>0</v>
      </c>
      <c r="S175" s="235">
        <v>0</v>
      </c>
      <c r="T175" s="236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1" t="s">
        <v>139</v>
      </c>
      <c r="AT175" s="231" t="s">
        <v>135</v>
      </c>
      <c r="AU175" s="231" t="s">
        <v>82</v>
      </c>
      <c r="AY175" s="16" t="s">
        <v>133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6" t="s">
        <v>82</v>
      </c>
      <c r="BK175" s="232">
        <f>ROUND(I175*H175,2)</f>
        <v>0</v>
      </c>
      <c r="BL175" s="16" t="s">
        <v>139</v>
      </c>
      <c r="BM175" s="231" t="s">
        <v>314</v>
      </c>
    </row>
    <row r="176" s="2" customFormat="1" ht="24.15" customHeight="1">
      <c r="A176" s="37"/>
      <c r="B176" s="38"/>
      <c r="C176" s="218" t="s">
        <v>255</v>
      </c>
      <c r="D176" s="218" t="s">
        <v>135</v>
      </c>
      <c r="E176" s="219" t="s">
        <v>587</v>
      </c>
      <c r="F176" s="220" t="s">
        <v>588</v>
      </c>
      <c r="G176" s="221" t="s">
        <v>581</v>
      </c>
      <c r="H176" s="222">
        <v>450.16000000000002</v>
      </c>
      <c r="I176" s="223"/>
      <c r="J176" s="224">
        <f>ROUND(I176*H176,2)</f>
        <v>0</v>
      </c>
      <c r="K176" s="225"/>
      <c r="L176" s="43"/>
      <c r="M176" s="233" t="s">
        <v>1</v>
      </c>
      <c r="N176" s="234" t="s">
        <v>39</v>
      </c>
      <c r="O176" s="90"/>
      <c r="P176" s="235">
        <f>O176*H176</f>
        <v>0</v>
      </c>
      <c r="Q176" s="235">
        <v>0</v>
      </c>
      <c r="R176" s="235">
        <f>Q176*H176</f>
        <v>0</v>
      </c>
      <c r="S176" s="235">
        <v>0</v>
      </c>
      <c r="T176" s="236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1" t="s">
        <v>139</v>
      </c>
      <c r="AT176" s="231" t="s">
        <v>135</v>
      </c>
      <c r="AU176" s="231" t="s">
        <v>82</v>
      </c>
      <c r="AY176" s="16" t="s">
        <v>133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6" t="s">
        <v>82</v>
      </c>
      <c r="BK176" s="232">
        <f>ROUND(I176*H176,2)</f>
        <v>0</v>
      </c>
      <c r="BL176" s="16" t="s">
        <v>139</v>
      </c>
      <c r="BM176" s="231" t="s">
        <v>317</v>
      </c>
    </row>
    <row r="177" s="2" customFormat="1" ht="16.5" customHeight="1">
      <c r="A177" s="37"/>
      <c r="B177" s="38"/>
      <c r="C177" s="218" t="s">
        <v>589</v>
      </c>
      <c r="D177" s="218" t="s">
        <v>135</v>
      </c>
      <c r="E177" s="219" t="s">
        <v>590</v>
      </c>
      <c r="F177" s="220" t="s">
        <v>591</v>
      </c>
      <c r="G177" s="221" t="s">
        <v>581</v>
      </c>
      <c r="H177" s="222">
        <v>60.799999999999997</v>
      </c>
      <c r="I177" s="223"/>
      <c r="J177" s="224">
        <f>ROUND(I177*H177,2)</f>
        <v>0</v>
      </c>
      <c r="K177" s="225"/>
      <c r="L177" s="43"/>
      <c r="M177" s="233" t="s">
        <v>1</v>
      </c>
      <c r="N177" s="234" t="s">
        <v>39</v>
      </c>
      <c r="O177" s="90"/>
      <c r="P177" s="235">
        <f>O177*H177</f>
        <v>0</v>
      </c>
      <c r="Q177" s="235">
        <v>0</v>
      </c>
      <c r="R177" s="235">
        <f>Q177*H177</f>
        <v>0</v>
      </c>
      <c r="S177" s="235">
        <v>0</v>
      </c>
      <c r="T177" s="236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1" t="s">
        <v>139</v>
      </c>
      <c r="AT177" s="231" t="s">
        <v>135</v>
      </c>
      <c r="AU177" s="231" t="s">
        <v>82</v>
      </c>
      <c r="AY177" s="16" t="s">
        <v>133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6" t="s">
        <v>82</v>
      </c>
      <c r="BK177" s="232">
        <f>ROUND(I177*H177,2)</f>
        <v>0</v>
      </c>
      <c r="BL177" s="16" t="s">
        <v>139</v>
      </c>
      <c r="BM177" s="231" t="s">
        <v>321</v>
      </c>
    </row>
    <row r="178" s="2" customFormat="1" ht="16.5" customHeight="1">
      <c r="A178" s="37"/>
      <c r="B178" s="38"/>
      <c r="C178" s="218" t="s">
        <v>258</v>
      </c>
      <c r="D178" s="218" t="s">
        <v>135</v>
      </c>
      <c r="E178" s="219" t="s">
        <v>592</v>
      </c>
      <c r="F178" s="220" t="s">
        <v>593</v>
      </c>
      <c r="G178" s="221" t="s">
        <v>581</v>
      </c>
      <c r="H178" s="222">
        <v>60.799999999999997</v>
      </c>
      <c r="I178" s="223"/>
      <c r="J178" s="224">
        <f>ROUND(I178*H178,2)</f>
        <v>0</v>
      </c>
      <c r="K178" s="225"/>
      <c r="L178" s="43"/>
      <c r="M178" s="233" t="s">
        <v>1</v>
      </c>
      <c r="N178" s="234" t="s">
        <v>39</v>
      </c>
      <c r="O178" s="90"/>
      <c r="P178" s="235">
        <f>O178*H178</f>
        <v>0</v>
      </c>
      <c r="Q178" s="235">
        <v>0</v>
      </c>
      <c r="R178" s="235">
        <f>Q178*H178</f>
        <v>0</v>
      </c>
      <c r="S178" s="235">
        <v>0</v>
      </c>
      <c r="T178" s="236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1" t="s">
        <v>139</v>
      </c>
      <c r="AT178" s="231" t="s">
        <v>135</v>
      </c>
      <c r="AU178" s="231" t="s">
        <v>82</v>
      </c>
      <c r="AY178" s="16" t="s">
        <v>133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6" t="s">
        <v>82</v>
      </c>
      <c r="BK178" s="232">
        <f>ROUND(I178*H178,2)</f>
        <v>0</v>
      </c>
      <c r="BL178" s="16" t="s">
        <v>139</v>
      </c>
      <c r="BM178" s="231" t="s">
        <v>324</v>
      </c>
    </row>
    <row r="179" s="2" customFormat="1" ht="21.75" customHeight="1">
      <c r="A179" s="37"/>
      <c r="B179" s="38"/>
      <c r="C179" s="218" t="s">
        <v>594</v>
      </c>
      <c r="D179" s="218" t="s">
        <v>135</v>
      </c>
      <c r="E179" s="219" t="s">
        <v>595</v>
      </c>
      <c r="F179" s="220" t="s">
        <v>596</v>
      </c>
      <c r="G179" s="221" t="s">
        <v>581</v>
      </c>
      <c r="H179" s="222">
        <v>60.799999999999997</v>
      </c>
      <c r="I179" s="223"/>
      <c r="J179" s="224">
        <f>ROUND(I179*H179,2)</f>
        <v>0</v>
      </c>
      <c r="K179" s="225"/>
      <c r="L179" s="43"/>
      <c r="M179" s="233" t="s">
        <v>1</v>
      </c>
      <c r="N179" s="234" t="s">
        <v>39</v>
      </c>
      <c r="O179" s="90"/>
      <c r="P179" s="235">
        <f>O179*H179</f>
        <v>0</v>
      </c>
      <c r="Q179" s="235">
        <v>0</v>
      </c>
      <c r="R179" s="235">
        <f>Q179*H179</f>
        <v>0</v>
      </c>
      <c r="S179" s="235">
        <v>0</v>
      </c>
      <c r="T179" s="236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1" t="s">
        <v>139</v>
      </c>
      <c r="AT179" s="231" t="s">
        <v>135</v>
      </c>
      <c r="AU179" s="231" t="s">
        <v>82</v>
      </c>
      <c r="AY179" s="16" t="s">
        <v>133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6" t="s">
        <v>82</v>
      </c>
      <c r="BK179" s="232">
        <f>ROUND(I179*H179,2)</f>
        <v>0</v>
      </c>
      <c r="BL179" s="16" t="s">
        <v>139</v>
      </c>
      <c r="BM179" s="231" t="s">
        <v>326</v>
      </c>
    </row>
    <row r="180" s="12" customFormat="1" ht="25.92" customHeight="1">
      <c r="A180" s="12"/>
      <c r="B180" s="202"/>
      <c r="C180" s="203"/>
      <c r="D180" s="204" t="s">
        <v>73</v>
      </c>
      <c r="E180" s="205" t="s">
        <v>597</v>
      </c>
      <c r="F180" s="205" t="s">
        <v>598</v>
      </c>
      <c r="G180" s="203"/>
      <c r="H180" s="203"/>
      <c r="I180" s="206"/>
      <c r="J180" s="207">
        <f>BK180</f>
        <v>0</v>
      </c>
      <c r="K180" s="203"/>
      <c r="L180" s="208"/>
      <c r="M180" s="209"/>
      <c r="N180" s="210"/>
      <c r="O180" s="210"/>
      <c r="P180" s="211">
        <f>P181</f>
        <v>0</v>
      </c>
      <c r="Q180" s="210"/>
      <c r="R180" s="211">
        <f>R181</f>
        <v>0</v>
      </c>
      <c r="S180" s="210"/>
      <c r="T180" s="212">
        <f>T181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3" t="s">
        <v>82</v>
      </c>
      <c r="AT180" s="214" t="s">
        <v>73</v>
      </c>
      <c r="AU180" s="214" t="s">
        <v>74</v>
      </c>
      <c r="AY180" s="213" t="s">
        <v>133</v>
      </c>
      <c r="BK180" s="215">
        <f>BK181</f>
        <v>0</v>
      </c>
    </row>
    <row r="181" s="2" customFormat="1" ht="37.8" customHeight="1">
      <c r="A181" s="37"/>
      <c r="B181" s="38"/>
      <c r="C181" s="218" t="s">
        <v>261</v>
      </c>
      <c r="D181" s="218" t="s">
        <v>135</v>
      </c>
      <c r="E181" s="219" t="s">
        <v>599</v>
      </c>
      <c r="F181" s="220" t="s">
        <v>600</v>
      </c>
      <c r="G181" s="221" t="s">
        <v>581</v>
      </c>
      <c r="H181" s="222">
        <v>98.546999999999997</v>
      </c>
      <c r="I181" s="223"/>
      <c r="J181" s="224">
        <f>ROUND(I181*H181,2)</f>
        <v>0</v>
      </c>
      <c r="K181" s="225"/>
      <c r="L181" s="43"/>
      <c r="M181" s="233" t="s">
        <v>1</v>
      </c>
      <c r="N181" s="234" t="s">
        <v>39</v>
      </c>
      <c r="O181" s="90"/>
      <c r="P181" s="235">
        <f>O181*H181</f>
        <v>0</v>
      </c>
      <c r="Q181" s="235">
        <v>0</v>
      </c>
      <c r="R181" s="235">
        <f>Q181*H181</f>
        <v>0</v>
      </c>
      <c r="S181" s="235">
        <v>0</v>
      </c>
      <c r="T181" s="236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1" t="s">
        <v>139</v>
      </c>
      <c r="AT181" s="231" t="s">
        <v>135</v>
      </c>
      <c r="AU181" s="231" t="s">
        <v>82</v>
      </c>
      <c r="AY181" s="16" t="s">
        <v>133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6" t="s">
        <v>82</v>
      </c>
      <c r="BK181" s="232">
        <f>ROUND(I181*H181,2)</f>
        <v>0</v>
      </c>
      <c r="BL181" s="16" t="s">
        <v>139</v>
      </c>
      <c r="BM181" s="231" t="s">
        <v>329</v>
      </c>
    </row>
    <row r="182" s="12" customFormat="1" ht="25.92" customHeight="1">
      <c r="A182" s="12"/>
      <c r="B182" s="202"/>
      <c r="C182" s="203"/>
      <c r="D182" s="204" t="s">
        <v>73</v>
      </c>
      <c r="E182" s="205" t="s">
        <v>601</v>
      </c>
      <c r="F182" s="205" t="s">
        <v>602</v>
      </c>
      <c r="G182" s="203"/>
      <c r="H182" s="203"/>
      <c r="I182" s="206"/>
      <c r="J182" s="207">
        <f>BK182</f>
        <v>0</v>
      </c>
      <c r="K182" s="203"/>
      <c r="L182" s="208"/>
      <c r="M182" s="209"/>
      <c r="N182" s="210"/>
      <c r="O182" s="210"/>
      <c r="P182" s="211">
        <f>SUM(P183:P184)</f>
        <v>0</v>
      </c>
      <c r="Q182" s="210"/>
      <c r="R182" s="211">
        <f>SUM(R183:R184)</f>
        <v>0</v>
      </c>
      <c r="S182" s="210"/>
      <c r="T182" s="212">
        <f>SUM(T183:T184)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3" t="s">
        <v>84</v>
      </c>
      <c r="AT182" s="214" t="s">
        <v>73</v>
      </c>
      <c r="AU182" s="214" t="s">
        <v>74</v>
      </c>
      <c r="AY182" s="213" t="s">
        <v>133</v>
      </c>
      <c r="BK182" s="215">
        <f>SUM(BK183:BK184)</f>
        <v>0</v>
      </c>
    </row>
    <row r="183" s="2" customFormat="1" ht="24.15" customHeight="1">
      <c r="A183" s="37"/>
      <c r="B183" s="38"/>
      <c r="C183" s="218" t="s">
        <v>603</v>
      </c>
      <c r="D183" s="218" t="s">
        <v>135</v>
      </c>
      <c r="E183" s="219" t="s">
        <v>604</v>
      </c>
      <c r="F183" s="220" t="s">
        <v>605</v>
      </c>
      <c r="G183" s="221" t="s">
        <v>606</v>
      </c>
      <c r="H183" s="222">
        <v>1</v>
      </c>
      <c r="I183" s="223"/>
      <c r="J183" s="224">
        <f>ROUND(I183*H183,2)</f>
        <v>0</v>
      </c>
      <c r="K183" s="225"/>
      <c r="L183" s="43"/>
      <c r="M183" s="233" t="s">
        <v>1</v>
      </c>
      <c r="N183" s="234" t="s">
        <v>39</v>
      </c>
      <c r="O183" s="90"/>
      <c r="P183" s="235">
        <f>O183*H183</f>
        <v>0</v>
      </c>
      <c r="Q183" s="235">
        <v>0</v>
      </c>
      <c r="R183" s="235">
        <f>Q183*H183</f>
        <v>0</v>
      </c>
      <c r="S183" s="235">
        <v>0</v>
      </c>
      <c r="T183" s="236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1" t="s">
        <v>172</v>
      </c>
      <c r="AT183" s="231" t="s">
        <v>135</v>
      </c>
      <c r="AU183" s="231" t="s">
        <v>82</v>
      </c>
      <c r="AY183" s="16" t="s">
        <v>133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6" t="s">
        <v>82</v>
      </c>
      <c r="BK183" s="232">
        <f>ROUND(I183*H183,2)</f>
        <v>0</v>
      </c>
      <c r="BL183" s="16" t="s">
        <v>172</v>
      </c>
      <c r="BM183" s="231" t="s">
        <v>332</v>
      </c>
    </row>
    <row r="184" s="2" customFormat="1" ht="16.5" customHeight="1">
      <c r="A184" s="37"/>
      <c r="B184" s="38"/>
      <c r="C184" s="218" t="s">
        <v>264</v>
      </c>
      <c r="D184" s="218" t="s">
        <v>135</v>
      </c>
      <c r="E184" s="219" t="s">
        <v>607</v>
      </c>
      <c r="F184" s="220" t="s">
        <v>608</v>
      </c>
      <c r="G184" s="221" t="s">
        <v>606</v>
      </c>
      <c r="H184" s="222">
        <v>1</v>
      </c>
      <c r="I184" s="223"/>
      <c r="J184" s="224">
        <f>ROUND(I184*H184,2)</f>
        <v>0</v>
      </c>
      <c r="K184" s="225"/>
      <c r="L184" s="43"/>
      <c r="M184" s="233" t="s">
        <v>1</v>
      </c>
      <c r="N184" s="234" t="s">
        <v>39</v>
      </c>
      <c r="O184" s="90"/>
      <c r="P184" s="235">
        <f>O184*H184</f>
        <v>0</v>
      </c>
      <c r="Q184" s="235">
        <v>0</v>
      </c>
      <c r="R184" s="235">
        <f>Q184*H184</f>
        <v>0</v>
      </c>
      <c r="S184" s="235">
        <v>0</v>
      </c>
      <c r="T184" s="236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1" t="s">
        <v>172</v>
      </c>
      <c r="AT184" s="231" t="s">
        <v>135</v>
      </c>
      <c r="AU184" s="231" t="s">
        <v>82</v>
      </c>
      <c r="AY184" s="16" t="s">
        <v>133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6" t="s">
        <v>82</v>
      </c>
      <c r="BK184" s="232">
        <f>ROUND(I184*H184,2)</f>
        <v>0</v>
      </c>
      <c r="BL184" s="16" t="s">
        <v>172</v>
      </c>
      <c r="BM184" s="231" t="s">
        <v>335</v>
      </c>
    </row>
    <row r="185" s="12" customFormat="1" ht="25.92" customHeight="1">
      <c r="A185" s="12"/>
      <c r="B185" s="202"/>
      <c r="C185" s="203"/>
      <c r="D185" s="204" t="s">
        <v>73</v>
      </c>
      <c r="E185" s="205" t="s">
        <v>609</v>
      </c>
      <c r="F185" s="205" t="s">
        <v>610</v>
      </c>
      <c r="G185" s="203"/>
      <c r="H185" s="203"/>
      <c r="I185" s="206"/>
      <c r="J185" s="207">
        <f>BK185</f>
        <v>0</v>
      </c>
      <c r="K185" s="203"/>
      <c r="L185" s="208"/>
      <c r="M185" s="209"/>
      <c r="N185" s="210"/>
      <c r="O185" s="210"/>
      <c r="P185" s="211">
        <f>SUM(P186:P188)</f>
        <v>0</v>
      </c>
      <c r="Q185" s="210"/>
      <c r="R185" s="211">
        <f>SUM(R186:R188)</f>
        <v>0</v>
      </c>
      <c r="S185" s="210"/>
      <c r="T185" s="212">
        <f>SUM(T186:T188)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3" t="s">
        <v>82</v>
      </c>
      <c r="AT185" s="214" t="s">
        <v>73</v>
      </c>
      <c r="AU185" s="214" t="s">
        <v>74</v>
      </c>
      <c r="AY185" s="213" t="s">
        <v>133</v>
      </c>
      <c r="BK185" s="215">
        <f>SUM(BK186:BK188)</f>
        <v>0</v>
      </c>
    </row>
    <row r="186" s="2" customFormat="1" ht="16.5" customHeight="1">
      <c r="A186" s="37"/>
      <c r="B186" s="38"/>
      <c r="C186" s="218" t="s">
        <v>611</v>
      </c>
      <c r="D186" s="218" t="s">
        <v>135</v>
      </c>
      <c r="E186" s="219" t="s">
        <v>612</v>
      </c>
      <c r="F186" s="220" t="s">
        <v>613</v>
      </c>
      <c r="G186" s="221" t="s">
        <v>614</v>
      </c>
      <c r="H186" s="222">
        <v>1</v>
      </c>
      <c r="I186" s="223"/>
      <c r="J186" s="224">
        <f>ROUND(I186*H186,2)</f>
        <v>0</v>
      </c>
      <c r="K186" s="225"/>
      <c r="L186" s="43"/>
      <c r="M186" s="233" t="s">
        <v>1</v>
      </c>
      <c r="N186" s="234" t="s">
        <v>39</v>
      </c>
      <c r="O186" s="90"/>
      <c r="P186" s="235">
        <f>O186*H186</f>
        <v>0</v>
      </c>
      <c r="Q186" s="235">
        <v>0</v>
      </c>
      <c r="R186" s="235">
        <f>Q186*H186</f>
        <v>0</v>
      </c>
      <c r="S186" s="235">
        <v>0</v>
      </c>
      <c r="T186" s="236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1" t="s">
        <v>139</v>
      </c>
      <c r="AT186" s="231" t="s">
        <v>135</v>
      </c>
      <c r="AU186" s="231" t="s">
        <v>82</v>
      </c>
      <c r="AY186" s="16" t="s">
        <v>133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6" t="s">
        <v>82</v>
      </c>
      <c r="BK186" s="232">
        <f>ROUND(I186*H186,2)</f>
        <v>0</v>
      </c>
      <c r="BL186" s="16" t="s">
        <v>139</v>
      </c>
      <c r="BM186" s="231" t="s">
        <v>338</v>
      </c>
    </row>
    <row r="187" s="2" customFormat="1" ht="16.5" customHeight="1">
      <c r="A187" s="37"/>
      <c r="B187" s="38"/>
      <c r="C187" s="218" t="s">
        <v>268</v>
      </c>
      <c r="D187" s="218" t="s">
        <v>135</v>
      </c>
      <c r="E187" s="219" t="s">
        <v>615</v>
      </c>
      <c r="F187" s="220" t="s">
        <v>616</v>
      </c>
      <c r="G187" s="221" t="s">
        <v>614</v>
      </c>
      <c r="H187" s="222">
        <v>1</v>
      </c>
      <c r="I187" s="223"/>
      <c r="J187" s="224">
        <f>ROUND(I187*H187,2)</f>
        <v>0</v>
      </c>
      <c r="K187" s="225"/>
      <c r="L187" s="43"/>
      <c r="M187" s="233" t="s">
        <v>1</v>
      </c>
      <c r="N187" s="234" t="s">
        <v>39</v>
      </c>
      <c r="O187" s="90"/>
      <c r="P187" s="235">
        <f>O187*H187</f>
        <v>0</v>
      </c>
      <c r="Q187" s="235">
        <v>0</v>
      </c>
      <c r="R187" s="235">
        <f>Q187*H187</f>
        <v>0</v>
      </c>
      <c r="S187" s="235">
        <v>0</v>
      </c>
      <c r="T187" s="236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1" t="s">
        <v>139</v>
      </c>
      <c r="AT187" s="231" t="s">
        <v>135</v>
      </c>
      <c r="AU187" s="231" t="s">
        <v>82</v>
      </c>
      <c r="AY187" s="16" t="s">
        <v>133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6" t="s">
        <v>82</v>
      </c>
      <c r="BK187" s="232">
        <f>ROUND(I187*H187,2)</f>
        <v>0</v>
      </c>
      <c r="BL187" s="16" t="s">
        <v>139</v>
      </c>
      <c r="BM187" s="231" t="s">
        <v>339</v>
      </c>
    </row>
    <row r="188" s="2" customFormat="1" ht="16.5" customHeight="1">
      <c r="A188" s="37"/>
      <c r="B188" s="38"/>
      <c r="C188" s="218" t="s">
        <v>617</v>
      </c>
      <c r="D188" s="218" t="s">
        <v>135</v>
      </c>
      <c r="E188" s="219" t="s">
        <v>618</v>
      </c>
      <c r="F188" s="220" t="s">
        <v>619</v>
      </c>
      <c r="G188" s="221" t="s">
        <v>614</v>
      </c>
      <c r="H188" s="222">
        <v>1</v>
      </c>
      <c r="I188" s="223"/>
      <c r="J188" s="224">
        <f>ROUND(I188*H188,2)</f>
        <v>0</v>
      </c>
      <c r="K188" s="225"/>
      <c r="L188" s="43"/>
      <c r="M188" s="233" t="s">
        <v>1</v>
      </c>
      <c r="N188" s="234" t="s">
        <v>39</v>
      </c>
      <c r="O188" s="90"/>
      <c r="P188" s="235">
        <f>O188*H188</f>
        <v>0</v>
      </c>
      <c r="Q188" s="235">
        <v>0</v>
      </c>
      <c r="R188" s="235">
        <f>Q188*H188</f>
        <v>0</v>
      </c>
      <c r="S188" s="235">
        <v>0</v>
      </c>
      <c r="T188" s="236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1" t="s">
        <v>139</v>
      </c>
      <c r="AT188" s="231" t="s">
        <v>135</v>
      </c>
      <c r="AU188" s="231" t="s">
        <v>82</v>
      </c>
      <c r="AY188" s="16" t="s">
        <v>133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6" t="s">
        <v>82</v>
      </c>
      <c r="BK188" s="232">
        <f>ROUND(I188*H188,2)</f>
        <v>0</v>
      </c>
      <c r="BL188" s="16" t="s">
        <v>139</v>
      </c>
      <c r="BM188" s="231" t="s">
        <v>620</v>
      </c>
    </row>
    <row r="189" s="12" customFormat="1" ht="25.92" customHeight="1">
      <c r="A189" s="12"/>
      <c r="B189" s="202"/>
      <c r="C189" s="203"/>
      <c r="D189" s="204" t="s">
        <v>73</v>
      </c>
      <c r="E189" s="205" t="s">
        <v>621</v>
      </c>
      <c r="F189" s="205" t="s">
        <v>621</v>
      </c>
      <c r="G189" s="203"/>
      <c r="H189" s="203"/>
      <c r="I189" s="206"/>
      <c r="J189" s="207">
        <f>BK189</f>
        <v>0</v>
      </c>
      <c r="K189" s="203"/>
      <c r="L189" s="208"/>
      <c r="M189" s="238"/>
      <c r="N189" s="239"/>
      <c r="O189" s="239"/>
      <c r="P189" s="240">
        <v>0</v>
      </c>
      <c r="Q189" s="239"/>
      <c r="R189" s="240">
        <v>0</v>
      </c>
      <c r="S189" s="239"/>
      <c r="T189" s="241"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3" t="s">
        <v>82</v>
      </c>
      <c r="AT189" s="214" t="s">
        <v>73</v>
      </c>
      <c r="AU189" s="214" t="s">
        <v>74</v>
      </c>
      <c r="AY189" s="213" t="s">
        <v>133</v>
      </c>
      <c r="BK189" s="215">
        <v>0</v>
      </c>
    </row>
    <row r="190" s="2" customFormat="1" ht="6.96" customHeight="1">
      <c r="A190" s="37"/>
      <c r="B190" s="65"/>
      <c r="C190" s="66"/>
      <c r="D190" s="66"/>
      <c r="E190" s="66"/>
      <c r="F190" s="66"/>
      <c r="G190" s="66"/>
      <c r="H190" s="66"/>
      <c r="I190" s="66"/>
      <c r="J190" s="66"/>
      <c r="K190" s="66"/>
      <c r="L190" s="43"/>
      <c r="M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</row>
  </sheetData>
  <sheetProtection sheet="1" autoFilter="0" formatColumns="0" formatRows="0" objects="1" scenarios="1" spinCount="100000" saltValue="DtUyfFL3/iw2sTiBA6TWuQFLcffVcD38B0BAFRxxf9BN94o4PX/B6WPaIZWS+4dy3+ZKuBnGyMtjfeiZy4ORjQ==" hashValue="02VoVIVu4drbTyVY0fuo0rMPQ1xCsJKDDb1Bk0GxKg9Rv0YXJuifF9e1lFrwK5YR7c7yCA2RRzG1TwbG71UOrg==" algorithmName="SHA-512" password="CC35"/>
  <autoFilter ref="C128:K189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84</v>
      </c>
    </row>
    <row r="4" s="1" customFormat="1" ht="24.96" customHeight="1">
      <c r="B4" s="19"/>
      <c r="D4" s="137" t="s">
        <v>109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Modernizace stravovacího provozu, MN Dvůr Králové nad Labem - Neuznatelné náklady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110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622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12. 2. 2024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30</v>
      </c>
      <c r="F21" s="37"/>
      <c r="G21" s="37"/>
      <c r="H21" s="37"/>
      <c r="I21" s="139" t="s">
        <v>26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30</v>
      </c>
      <c r="F24" s="37"/>
      <c r="G24" s="37"/>
      <c r="H24" s="37"/>
      <c r="I24" s="139" t="s">
        <v>26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34</v>
      </c>
      <c r="E30" s="37"/>
      <c r="F30" s="37"/>
      <c r="G30" s="37"/>
      <c r="H30" s="37"/>
      <c r="I30" s="37"/>
      <c r="J30" s="150">
        <f>ROUND(J135,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36</v>
      </c>
      <c r="G32" s="37"/>
      <c r="H32" s="37"/>
      <c r="I32" s="151" t="s">
        <v>35</v>
      </c>
      <c r="J32" s="151" t="s">
        <v>37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38</v>
      </c>
      <c r="E33" s="139" t="s">
        <v>39</v>
      </c>
      <c r="F33" s="153">
        <f>ROUND((SUM(BE135:BE836)),  2)</f>
        <v>0</v>
      </c>
      <c r="G33" s="37"/>
      <c r="H33" s="37"/>
      <c r="I33" s="154">
        <v>0.20999999999999999</v>
      </c>
      <c r="J33" s="153">
        <f>ROUND(((SUM(BE135:BE836))*I33),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40</v>
      </c>
      <c r="F34" s="153">
        <f>ROUND((SUM(BF135:BF836)),  2)</f>
        <v>0</v>
      </c>
      <c r="G34" s="37"/>
      <c r="H34" s="37"/>
      <c r="I34" s="154">
        <v>0.12</v>
      </c>
      <c r="J34" s="153">
        <f>ROUND(((SUM(BF135:BF836))*I34),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41</v>
      </c>
      <c r="F35" s="153">
        <f>ROUND((SUM(BG135:BG836)),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42</v>
      </c>
      <c r="F36" s="153">
        <f>ROUND((SUM(BH135:BH836)),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43</v>
      </c>
      <c r="F37" s="153">
        <f>ROUND((SUM(BI135:BI836)),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44</v>
      </c>
      <c r="E39" s="157"/>
      <c r="F39" s="157"/>
      <c r="G39" s="158" t="s">
        <v>45</v>
      </c>
      <c r="H39" s="159" t="s">
        <v>46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47</v>
      </c>
      <c r="E50" s="163"/>
      <c r="F50" s="163"/>
      <c r="G50" s="162" t="s">
        <v>48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49</v>
      </c>
      <c r="E61" s="165"/>
      <c r="F61" s="166" t="s">
        <v>50</v>
      </c>
      <c r="G61" s="164" t="s">
        <v>49</v>
      </c>
      <c r="H61" s="165"/>
      <c r="I61" s="165"/>
      <c r="J61" s="167" t="s">
        <v>50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51</v>
      </c>
      <c r="E65" s="168"/>
      <c r="F65" s="168"/>
      <c r="G65" s="162" t="s">
        <v>52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49</v>
      </c>
      <c r="E76" s="165"/>
      <c r="F76" s="166" t="s">
        <v>50</v>
      </c>
      <c r="G76" s="164" t="s">
        <v>49</v>
      </c>
      <c r="H76" s="165"/>
      <c r="I76" s="165"/>
      <c r="J76" s="167" t="s">
        <v>50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Modernizace stravovacího provozu, MN Dvůr Králové nad Labem - Neuznatelné náklady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110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ST - Stavební část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12. 2. 2024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>MP technik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>MP technik s.r.o.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113</v>
      </c>
      <c r="D94" s="175"/>
      <c r="E94" s="175"/>
      <c r="F94" s="175"/>
      <c r="G94" s="175"/>
      <c r="H94" s="175"/>
      <c r="I94" s="175"/>
      <c r="J94" s="176" t="s">
        <v>114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115</v>
      </c>
      <c r="D96" s="39"/>
      <c r="E96" s="39"/>
      <c r="F96" s="39"/>
      <c r="G96" s="39"/>
      <c r="H96" s="39"/>
      <c r="I96" s="39"/>
      <c r="J96" s="109">
        <f>J135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116</v>
      </c>
    </row>
    <row r="97" s="9" customFormat="1" ht="24.96" customHeight="1">
      <c r="A97" s="9"/>
      <c r="B97" s="178"/>
      <c r="C97" s="179"/>
      <c r="D97" s="180" t="s">
        <v>623</v>
      </c>
      <c r="E97" s="181"/>
      <c r="F97" s="181"/>
      <c r="G97" s="181"/>
      <c r="H97" s="181"/>
      <c r="I97" s="181"/>
      <c r="J97" s="182">
        <f>J136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118</v>
      </c>
      <c r="E98" s="187"/>
      <c r="F98" s="187"/>
      <c r="G98" s="187"/>
      <c r="H98" s="187"/>
      <c r="I98" s="187"/>
      <c r="J98" s="188">
        <f>J137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624</v>
      </c>
      <c r="E99" s="187"/>
      <c r="F99" s="187"/>
      <c r="G99" s="187"/>
      <c r="H99" s="187"/>
      <c r="I99" s="187"/>
      <c r="J99" s="188">
        <f>J195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625</v>
      </c>
      <c r="E100" s="187"/>
      <c r="F100" s="187"/>
      <c r="G100" s="187"/>
      <c r="H100" s="187"/>
      <c r="I100" s="187"/>
      <c r="J100" s="188">
        <f>J249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626</v>
      </c>
      <c r="E101" s="187"/>
      <c r="F101" s="187"/>
      <c r="G101" s="187"/>
      <c r="H101" s="187"/>
      <c r="I101" s="187"/>
      <c r="J101" s="188">
        <f>J288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627</v>
      </c>
      <c r="E102" s="187"/>
      <c r="F102" s="187"/>
      <c r="G102" s="187"/>
      <c r="H102" s="187"/>
      <c r="I102" s="187"/>
      <c r="J102" s="188">
        <f>J305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628</v>
      </c>
      <c r="E103" s="187"/>
      <c r="F103" s="187"/>
      <c r="G103" s="187"/>
      <c r="H103" s="187"/>
      <c r="I103" s="187"/>
      <c r="J103" s="188">
        <f>J315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629</v>
      </c>
      <c r="E104" s="187"/>
      <c r="F104" s="187"/>
      <c r="G104" s="187"/>
      <c r="H104" s="187"/>
      <c r="I104" s="187"/>
      <c r="J104" s="188">
        <f>J385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8"/>
      <c r="C105" s="179"/>
      <c r="D105" s="180" t="s">
        <v>630</v>
      </c>
      <c r="E105" s="181"/>
      <c r="F105" s="181"/>
      <c r="G105" s="181"/>
      <c r="H105" s="181"/>
      <c r="I105" s="181"/>
      <c r="J105" s="182">
        <f>J452</f>
        <v>0</v>
      </c>
      <c r="K105" s="179"/>
      <c r="L105" s="18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4"/>
      <c r="C106" s="185"/>
      <c r="D106" s="186" t="s">
        <v>631</v>
      </c>
      <c r="E106" s="187"/>
      <c r="F106" s="187"/>
      <c r="G106" s="187"/>
      <c r="H106" s="187"/>
      <c r="I106" s="187"/>
      <c r="J106" s="188">
        <f>J453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4"/>
      <c r="C107" s="185"/>
      <c r="D107" s="186" t="s">
        <v>632</v>
      </c>
      <c r="E107" s="187"/>
      <c r="F107" s="187"/>
      <c r="G107" s="187"/>
      <c r="H107" s="187"/>
      <c r="I107" s="187"/>
      <c r="J107" s="188">
        <f>J465</f>
        <v>0</v>
      </c>
      <c r="K107" s="185"/>
      <c r="L107" s="18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4"/>
      <c r="C108" s="185"/>
      <c r="D108" s="186" t="s">
        <v>633</v>
      </c>
      <c r="E108" s="187"/>
      <c r="F108" s="187"/>
      <c r="G108" s="187"/>
      <c r="H108" s="187"/>
      <c r="I108" s="187"/>
      <c r="J108" s="188">
        <f>J485</f>
        <v>0</v>
      </c>
      <c r="K108" s="185"/>
      <c r="L108" s="18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4"/>
      <c r="C109" s="185"/>
      <c r="D109" s="186" t="s">
        <v>634</v>
      </c>
      <c r="E109" s="187"/>
      <c r="F109" s="187"/>
      <c r="G109" s="187"/>
      <c r="H109" s="187"/>
      <c r="I109" s="187"/>
      <c r="J109" s="188">
        <f>J535</f>
        <v>0</v>
      </c>
      <c r="K109" s="185"/>
      <c r="L109" s="18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4"/>
      <c r="C110" s="185"/>
      <c r="D110" s="186" t="s">
        <v>635</v>
      </c>
      <c r="E110" s="187"/>
      <c r="F110" s="187"/>
      <c r="G110" s="187"/>
      <c r="H110" s="187"/>
      <c r="I110" s="187"/>
      <c r="J110" s="188">
        <f>J595</f>
        <v>0</v>
      </c>
      <c r="K110" s="185"/>
      <c r="L110" s="18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4"/>
      <c r="C111" s="185"/>
      <c r="D111" s="186" t="s">
        <v>636</v>
      </c>
      <c r="E111" s="187"/>
      <c r="F111" s="187"/>
      <c r="G111" s="187"/>
      <c r="H111" s="187"/>
      <c r="I111" s="187"/>
      <c r="J111" s="188">
        <f>J618</f>
        <v>0</v>
      </c>
      <c r="K111" s="185"/>
      <c r="L111" s="18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4"/>
      <c r="C112" s="185"/>
      <c r="D112" s="186" t="s">
        <v>637</v>
      </c>
      <c r="E112" s="187"/>
      <c r="F112" s="187"/>
      <c r="G112" s="187"/>
      <c r="H112" s="187"/>
      <c r="I112" s="187"/>
      <c r="J112" s="188">
        <f>J631</f>
        <v>0</v>
      </c>
      <c r="K112" s="185"/>
      <c r="L112" s="18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4"/>
      <c r="C113" s="185"/>
      <c r="D113" s="186" t="s">
        <v>638</v>
      </c>
      <c r="E113" s="187"/>
      <c r="F113" s="187"/>
      <c r="G113" s="187"/>
      <c r="H113" s="187"/>
      <c r="I113" s="187"/>
      <c r="J113" s="188">
        <f>J813</f>
        <v>0</v>
      </c>
      <c r="K113" s="185"/>
      <c r="L113" s="18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4"/>
      <c r="C114" s="185"/>
      <c r="D114" s="186" t="s">
        <v>639</v>
      </c>
      <c r="E114" s="187"/>
      <c r="F114" s="187"/>
      <c r="G114" s="187"/>
      <c r="H114" s="187"/>
      <c r="I114" s="187"/>
      <c r="J114" s="188">
        <f>J821</f>
        <v>0</v>
      </c>
      <c r="K114" s="185"/>
      <c r="L114" s="18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9" customFormat="1" ht="24.96" customHeight="1">
      <c r="A115" s="9"/>
      <c r="B115" s="178"/>
      <c r="C115" s="179"/>
      <c r="D115" s="180" t="s">
        <v>640</v>
      </c>
      <c r="E115" s="181"/>
      <c r="F115" s="181"/>
      <c r="G115" s="181"/>
      <c r="H115" s="181"/>
      <c r="I115" s="181"/>
      <c r="J115" s="182">
        <f>J834</f>
        <v>0</v>
      </c>
      <c r="K115" s="179"/>
      <c r="L115" s="183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2" customFormat="1" ht="21.84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65"/>
      <c r="C117" s="66"/>
      <c r="D117" s="66"/>
      <c r="E117" s="66"/>
      <c r="F117" s="66"/>
      <c r="G117" s="66"/>
      <c r="H117" s="66"/>
      <c r="I117" s="66"/>
      <c r="J117" s="66"/>
      <c r="K117" s="66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21" s="2" customFormat="1" ht="6.96" customHeight="1">
      <c r="A121" s="37"/>
      <c r="B121" s="67"/>
      <c r="C121" s="68"/>
      <c r="D121" s="68"/>
      <c r="E121" s="68"/>
      <c r="F121" s="68"/>
      <c r="G121" s="68"/>
      <c r="H121" s="68"/>
      <c r="I121" s="68"/>
      <c r="J121" s="68"/>
      <c r="K121" s="68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24.96" customHeight="1">
      <c r="A122" s="37"/>
      <c r="B122" s="38"/>
      <c r="C122" s="22" t="s">
        <v>119</v>
      </c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31" t="s">
        <v>16</v>
      </c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26.25" customHeight="1">
      <c r="A125" s="37"/>
      <c r="B125" s="38"/>
      <c r="C125" s="39"/>
      <c r="D125" s="39"/>
      <c r="E125" s="173" t="str">
        <f>E7</f>
        <v>Modernizace stravovacího provozu, MN Dvůr Králové nad Labem - Neuznatelné náklady</v>
      </c>
      <c r="F125" s="31"/>
      <c r="G125" s="31"/>
      <c r="H125" s="31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2" customHeight="1">
      <c r="A126" s="37"/>
      <c r="B126" s="38"/>
      <c r="C126" s="31" t="s">
        <v>110</v>
      </c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6.5" customHeight="1">
      <c r="A127" s="37"/>
      <c r="B127" s="38"/>
      <c r="C127" s="39"/>
      <c r="D127" s="39"/>
      <c r="E127" s="75" t="str">
        <f>E9</f>
        <v>ST - Stavební část</v>
      </c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6.96" customHeight="1">
      <c r="A128" s="37"/>
      <c r="B128" s="38"/>
      <c r="C128" s="39"/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2" customHeight="1">
      <c r="A129" s="37"/>
      <c r="B129" s="38"/>
      <c r="C129" s="31" t="s">
        <v>20</v>
      </c>
      <c r="D129" s="39"/>
      <c r="E129" s="39"/>
      <c r="F129" s="26" t="str">
        <f>F12</f>
        <v xml:space="preserve"> </v>
      </c>
      <c r="G129" s="39"/>
      <c r="H129" s="39"/>
      <c r="I129" s="31" t="s">
        <v>22</v>
      </c>
      <c r="J129" s="78" t="str">
        <f>IF(J12="","",J12)</f>
        <v>12. 2. 2024</v>
      </c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6.96" customHeight="1">
      <c r="A130" s="37"/>
      <c r="B130" s="38"/>
      <c r="C130" s="39"/>
      <c r="D130" s="39"/>
      <c r="E130" s="39"/>
      <c r="F130" s="39"/>
      <c r="G130" s="39"/>
      <c r="H130" s="39"/>
      <c r="I130" s="39"/>
      <c r="J130" s="39"/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5.15" customHeight="1">
      <c r="A131" s="37"/>
      <c r="B131" s="38"/>
      <c r="C131" s="31" t="s">
        <v>24</v>
      </c>
      <c r="D131" s="39"/>
      <c r="E131" s="39"/>
      <c r="F131" s="26" t="str">
        <f>E15</f>
        <v xml:space="preserve"> </v>
      </c>
      <c r="G131" s="39"/>
      <c r="H131" s="39"/>
      <c r="I131" s="31" t="s">
        <v>29</v>
      </c>
      <c r="J131" s="35" t="str">
        <f>E21</f>
        <v>MP technik s.r.o.</v>
      </c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5.15" customHeight="1">
      <c r="A132" s="37"/>
      <c r="B132" s="38"/>
      <c r="C132" s="31" t="s">
        <v>27</v>
      </c>
      <c r="D132" s="39"/>
      <c r="E132" s="39"/>
      <c r="F132" s="26" t="str">
        <f>IF(E18="","",E18)</f>
        <v>Vyplň údaj</v>
      </c>
      <c r="G132" s="39"/>
      <c r="H132" s="39"/>
      <c r="I132" s="31" t="s">
        <v>32</v>
      </c>
      <c r="J132" s="35" t="str">
        <f>E24</f>
        <v>MP technik s.r.o.</v>
      </c>
      <c r="K132" s="39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0.32" customHeight="1">
      <c r="A133" s="37"/>
      <c r="B133" s="38"/>
      <c r="C133" s="39"/>
      <c r="D133" s="39"/>
      <c r="E133" s="39"/>
      <c r="F133" s="39"/>
      <c r="G133" s="39"/>
      <c r="H133" s="39"/>
      <c r="I133" s="39"/>
      <c r="J133" s="39"/>
      <c r="K133" s="39"/>
      <c r="L133" s="62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11" customFormat="1" ht="29.28" customHeight="1">
      <c r="A134" s="190"/>
      <c r="B134" s="191"/>
      <c r="C134" s="192" t="s">
        <v>120</v>
      </c>
      <c r="D134" s="193" t="s">
        <v>59</v>
      </c>
      <c r="E134" s="193" t="s">
        <v>55</v>
      </c>
      <c r="F134" s="193" t="s">
        <v>56</v>
      </c>
      <c r="G134" s="193" t="s">
        <v>121</v>
      </c>
      <c r="H134" s="193" t="s">
        <v>122</v>
      </c>
      <c r="I134" s="193" t="s">
        <v>123</v>
      </c>
      <c r="J134" s="194" t="s">
        <v>114</v>
      </c>
      <c r="K134" s="195" t="s">
        <v>124</v>
      </c>
      <c r="L134" s="196"/>
      <c r="M134" s="99" t="s">
        <v>1</v>
      </c>
      <c r="N134" s="100" t="s">
        <v>38</v>
      </c>
      <c r="O134" s="100" t="s">
        <v>125</v>
      </c>
      <c r="P134" s="100" t="s">
        <v>126</v>
      </c>
      <c r="Q134" s="100" t="s">
        <v>127</v>
      </c>
      <c r="R134" s="100" t="s">
        <v>128</v>
      </c>
      <c r="S134" s="100" t="s">
        <v>129</v>
      </c>
      <c r="T134" s="101" t="s">
        <v>130</v>
      </c>
      <c r="U134" s="190"/>
      <c r="V134" s="190"/>
      <c r="W134" s="190"/>
      <c r="X134" s="190"/>
      <c r="Y134" s="190"/>
      <c r="Z134" s="190"/>
      <c r="AA134" s="190"/>
      <c r="AB134" s="190"/>
      <c r="AC134" s="190"/>
      <c r="AD134" s="190"/>
      <c r="AE134" s="190"/>
    </row>
    <row r="135" s="2" customFormat="1" ht="22.8" customHeight="1">
      <c r="A135" s="37"/>
      <c r="B135" s="38"/>
      <c r="C135" s="106" t="s">
        <v>131</v>
      </c>
      <c r="D135" s="39"/>
      <c r="E135" s="39"/>
      <c r="F135" s="39"/>
      <c r="G135" s="39"/>
      <c r="H135" s="39"/>
      <c r="I135" s="39"/>
      <c r="J135" s="197">
        <f>BK135</f>
        <v>0</v>
      </c>
      <c r="K135" s="39"/>
      <c r="L135" s="43"/>
      <c r="M135" s="102"/>
      <c r="N135" s="198"/>
      <c r="O135" s="103"/>
      <c r="P135" s="199">
        <f>P136+P452+P834</f>
        <v>0</v>
      </c>
      <c r="Q135" s="103"/>
      <c r="R135" s="199">
        <f>R136+R452+R834</f>
        <v>282.7649505</v>
      </c>
      <c r="S135" s="103"/>
      <c r="T135" s="200">
        <f>T136+T452+T834</f>
        <v>145.41820000000001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73</v>
      </c>
      <c r="AU135" s="16" t="s">
        <v>116</v>
      </c>
      <c r="BK135" s="201">
        <f>BK136+BK452+BK834</f>
        <v>0</v>
      </c>
    </row>
    <row r="136" s="12" customFormat="1" ht="25.92" customHeight="1">
      <c r="A136" s="12"/>
      <c r="B136" s="202"/>
      <c r="C136" s="203"/>
      <c r="D136" s="204" t="s">
        <v>73</v>
      </c>
      <c r="E136" s="205" t="s">
        <v>132</v>
      </c>
      <c r="F136" s="205" t="s">
        <v>641</v>
      </c>
      <c r="G136" s="203"/>
      <c r="H136" s="203"/>
      <c r="I136" s="206"/>
      <c r="J136" s="207">
        <f>BK136</f>
        <v>0</v>
      </c>
      <c r="K136" s="203"/>
      <c r="L136" s="208"/>
      <c r="M136" s="209"/>
      <c r="N136" s="210"/>
      <c r="O136" s="210"/>
      <c r="P136" s="211">
        <f>P137+P195+P249+P288+P305+P315+P385</f>
        <v>0</v>
      </c>
      <c r="Q136" s="210"/>
      <c r="R136" s="211">
        <f>R137+R195+R249+R288+R305+R315+R385</f>
        <v>249.68814965999999</v>
      </c>
      <c r="S136" s="210"/>
      <c r="T136" s="212">
        <f>T137+T195+T249+T288+T305+T315+T385</f>
        <v>121.562488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3" t="s">
        <v>82</v>
      </c>
      <c r="AT136" s="214" t="s">
        <v>73</v>
      </c>
      <c r="AU136" s="214" t="s">
        <v>74</v>
      </c>
      <c r="AY136" s="213" t="s">
        <v>133</v>
      </c>
      <c r="BK136" s="215">
        <f>BK137+BK195+BK249+BK288+BK305+BK315+BK385</f>
        <v>0</v>
      </c>
    </row>
    <row r="137" s="12" customFormat="1" ht="22.8" customHeight="1">
      <c r="A137" s="12"/>
      <c r="B137" s="202"/>
      <c r="C137" s="203"/>
      <c r="D137" s="204" t="s">
        <v>73</v>
      </c>
      <c r="E137" s="216" t="s">
        <v>82</v>
      </c>
      <c r="F137" s="216" t="s">
        <v>134</v>
      </c>
      <c r="G137" s="203"/>
      <c r="H137" s="203"/>
      <c r="I137" s="206"/>
      <c r="J137" s="217">
        <f>BK137</f>
        <v>0</v>
      </c>
      <c r="K137" s="203"/>
      <c r="L137" s="208"/>
      <c r="M137" s="209"/>
      <c r="N137" s="210"/>
      <c r="O137" s="210"/>
      <c r="P137" s="211">
        <f>SUM(P138:P194)</f>
        <v>0</v>
      </c>
      <c r="Q137" s="210"/>
      <c r="R137" s="211">
        <f>SUM(R138:R194)</f>
        <v>1.45008</v>
      </c>
      <c r="S137" s="210"/>
      <c r="T137" s="212">
        <f>SUM(T138:T194)</f>
        <v>60.7224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3" t="s">
        <v>82</v>
      </c>
      <c r="AT137" s="214" t="s">
        <v>73</v>
      </c>
      <c r="AU137" s="214" t="s">
        <v>82</v>
      </c>
      <c r="AY137" s="213" t="s">
        <v>133</v>
      </c>
      <c r="BK137" s="215">
        <f>SUM(BK138:BK194)</f>
        <v>0</v>
      </c>
    </row>
    <row r="138" s="2" customFormat="1" ht="24.15" customHeight="1">
      <c r="A138" s="37"/>
      <c r="B138" s="38"/>
      <c r="C138" s="218" t="s">
        <v>82</v>
      </c>
      <c r="D138" s="218" t="s">
        <v>135</v>
      </c>
      <c r="E138" s="219" t="s">
        <v>642</v>
      </c>
      <c r="F138" s="220" t="s">
        <v>643</v>
      </c>
      <c r="G138" s="221" t="s">
        <v>644</v>
      </c>
      <c r="H138" s="222">
        <v>1</v>
      </c>
      <c r="I138" s="223"/>
      <c r="J138" s="224">
        <f>ROUND(I138*H138,2)</f>
        <v>0</v>
      </c>
      <c r="K138" s="225"/>
      <c r="L138" s="43"/>
      <c r="M138" s="233" t="s">
        <v>1</v>
      </c>
      <c r="N138" s="234" t="s">
        <v>39</v>
      </c>
      <c r="O138" s="90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1" t="s">
        <v>139</v>
      </c>
      <c r="AT138" s="231" t="s">
        <v>135</v>
      </c>
      <c r="AU138" s="231" t="s">
        <v>84</v>
      </c>
      <c r="AY138" s="16" t="s">
        <v>133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6" t="s">
        <v>82</v>
      </c>
      <c r="BK138" s="232">
        <f>ROUND(I138*H138,2)</f>
        <v>0</v>
      </c>
      <c r="BL138" s="16" t="s">
        <v>139</v>
      </c>
      <c r="BM138" s="231" t="s">
        <v>645</v>
      </c>
    </row>
    <row r="139" s="2" customFormat="1" ht="24.15" customHeight="1">
      <c r="A139" s="37"/>
      <c r="B139" s="38"/>
      <c r="C139" s="218" t="s">
        <v>84</v>
      </c>
      <c r="D139" s="218" t="s">
        <v>135</v>
      </c>
      <c r="E139" s="219" t="s">
        <v>646</v>
      </c>
      <c r="F139" s="220" t="s">
        <v>647</v>
      </c>
      <c r="G139" s="221" t="s">
        <v>442</v>
      </c>
      <c r="H139" s="222">
        <v>12</v>
      </c>
      <c r="I139" s="223"/>
      <c r="J139" s="224">
        <f>ROUND(I139*H139,2)</f>
        <v>0</v>
      </c>
      <c r="K139" s="225"/>
      <c r="L139" s="43"/>
      <c r="M139" s="233" t="s">
        <v>1</v>
      </c>
      <c r="N139" s="234" t="s">
        <v>39</v>
      </c>
      <c r="O139" s="90"/>
      <c r="P139" s="235">
        <f>O139*H139</f>
        <v>0</v>
      </c>
      <c r="Q139" s="235">
        <v>0</v>
      </c>
      <c r="R139" s="235">
        <f>Q139*H139</f>
        <v>0</v>
      </c>
      <c r="S139" s="235">
        <v>0.29499999999999998</v>
      </c>
      <c r="T139" s="236">
        <f>S139*H139</f>
        <v>3.54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1" t="s">
        <v>139</v>
      </c>
      <c r="AT139" s="231" t="s">
        <v>135</v>
      </c>
      <c r="AU139" s="231" t="s">
        <v>84</v>
      </c>
      <c r="AY139" s="16" t="s">
        <v>133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6" t="s">
        <v>82</v>
      </c>
      <c r="BK139" s="232">
        <f>ROUND(I139*H139,2)</f>
        <v>0</v>
      </c>
      <c r="BL139" s="16" t="s">
        <v>139</v>
      </c>
      <c r="BM139" s="231" t="s">
        <v>648</v>
      </c>
    </row>
    <row r="140" s="13" customFormat="1">
      <c r="A140" s="13"/>
      <c r="B140" s="242"/>
      <c r="C140" s="243"/>
      <c r="D140" s="244" t="s">
        <v>649</v>
      </c>
      <c r="E140" s="245" t="s">
        <v>1</v>
      </c>
      <c r="F140" s="246" t="s">
        <v>650</v>
      </c>
      <c r="G140" s="243"/>
      <c r="H140" s="247">
        <v>12</v>
      </c>
      <c r="I140" s="248"/>
      <c r="J140" s="243"/>
      <c r="K140" s="243"/>
      <c r="L140" s="249"/>
      <c r="M140" s="250"/>
      <c r="N140" s="251"/>
      <c r="O140" s="251"/>
      <c r="P140" s="251"/>
      <c r="Q140" s="251"/>
      <c r="R140" s="251"/>
      <c r="S140" s="251"/>
      <c r="T140" s="25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3" t="s">
        <v>649</v>
      </c>
      <c r="AU140" s="253" t="s">
        <v>84</v>
      </c>
      <c r="AV140" s="13" t="s">
        <v>84</v>
      </c>
      <c r="AW140" s="13" t="s">
        <v>31</v>
      </c>
      <c r="AX140" s="13" t="s">
        <v>74</v>
      </c>
      <c r="AY140" s="253" t="s">
        <v>133</v>
      </c>
    </row>
    <row r="141" s="2" customFormat="1" ht="33" customHeight="1">
      <c r="A141" s="37"/>
      <c r="B141" s="38"/>
      <c r="C141" s="218" t="s">
        <v>490</v>
      </c>
      <c r="D141" s="218" t="s">
        <v>135</v>
      </c>
      <c r="E141" s="219" t="s">
        <v>651</v>
      </c>
      <c r="F141" s="220" t="s">
        <v>652</v>
      </c>
      <c r="G141" s="221" t="s">
        <v>442</v>
      </c>
      <c r="H141" s="222">
        <v>86.640000000000001</v>
      </c>
      <c r="I141" s="223"/>
      <c r="J141" s="224">
        <f>ROUND(I141*H141,2)</f>
        <v>0</v>
      </c>
      <c r="K141" s="225"/>
      <c r="L141" s="43"/>
      <c r="M141" s="233" t="s">
        <v>1</v>
      </c>
      <c r="N141" s="234" t="s">
        <v>39</v>
      </c>
      <c r="O141" s="90"/>
      <c r="P141" s="235">
        <f>O141*H141</f>
        <v>0</v>
      </c>
      <c r="Q141" s="235">
        <v>0</v>
      </c>
      <c r="R141" s="235">
        <f>Q141*H141</f>
        <v>0</v>
      </c>
      <c r="S141" s="235">
        <v>0.44</v>
      </c>
      <c r="T141" s="236">
        <f>S141*H141</f>
        <v>38.121600000000001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1" t="s">
        <v>139</v>
      </c>
      <c r="AT141" s="231" t="s">
        <v>135</v>
      </c>
      <c r="AU141" s="231" t="s">
        <v>84</v>
      </c>
      <c r="AY141" s="16" t="s">
        <v>133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6" t="s">
        <v>82</v>
      </c>
      <c r="BK141" s="232">
        <f>ROUND(I141*H141,2)</f>
        <v>0</v>
      </c>
      <c r="BL141" s="16" t="s">
        <v>139</v>
      </c>
      <c r="BM141" s="231" t="s">
        <v>653</v>
      </c>
    </row>
    <row r="142" s="13" customFormat="1">
      <c r="A142" s="13"/>
      <c r="B142" s="242"/>
      <c r="C142" s="243"/>
      <c r="D142" s="244" t="s">
        <v>649</v>
      </c>
      <c r="E142" s="245" t="s">
        <v>1</v>
      </c>
      <c r="F142" s="246" t="s">
        <v>654</v>
      </c>
      <c r="G142" s="243"/>
      <c r="H142" s="247">
        <v>86.640000000000001</v>
      </c>
      <c r="I142" s="248"/>
      <c r="J142" s="243"/>
      <c r="K142" s="243"/>
      <c r="L142" s="249"/>
      <c r="M142" s="250"/>
      <c r="N142" s="251"/>
      <c r="O142" s="251"/>
      <c r="P142" s="251"/>
      <c r="Q142" s="251"/>
      <c r="R142" s="251"/>
      <c r="S142" s="251"/>
      <c r="T142" s="25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3" t="s">
        <v>649</v>
      </c>
      <c r="AU142" s="253" t="s">
        <v>84</v>
      </c>
      <c r="AV142" s="13" t="s">
        <v>84</v>
      </c>
      <c r="AW142" s="13" t="s">
        <v>31</v>
      </c>
      <c r="AX142" s="13" t="s">
        <v>74</v>
      </c>
      <c r="AY142" s="253" t="s">
        <v>133</v>
      </c>
    </row>
    <row r="143" s="2" customFormat="1" ht="24.15" customHeight="1">
      <c r="A143" s="37"/>
      <c r="B143" s="38"/>
      <c r="C143" s="218" t="s">
        <v>139</v>
      </c>
      <c r="D143" s="218" t="s">
        <v>135</v>
      </c>
      <c r="E143" s="219" t="s">
        <v>655</v>
      </c>
      <c r="F143" s="220" t="s">
        <v>656</v>
      </c>
      <c r="G143" s="221" t="s">
        <v>442</v>
      </c>
      <c r="H143" s="222">
        <v>86.640000000000001</v>
      </c>
      <c r="I143" s="223"/>
      <c r="J143" s="224">
        <f>ROUND(I143*H143,2)</f>
        <v>0</v>
      </c>
      <c r="K143" s="225"/>
      <c r="L143" s="43"/>
      <c r="M143" s="233" t="s">
        <v>1</v>
      </c>
      <c r="N143" s="234" t="s">
        <v>39</v>
      </c>
      <c r="O143" s="90"/>
      <c r="P143" s="235">
        <f>O143*H143</f>
        <v>0</v>
      </c>
      <c r="Q143" s="235">
        <v>0</v>
      </c>
      <c r="R143" s="235">
        <f>Q143*H143</f>
        <v>0</v>
      </c>
      <c r="S143" s="235">
        <v>0.22</v>
      </c>
      <c r="T143" s="236">
        <f>S143*H143</f>
        <v>19.0608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1" t="s">
        <v>139</v>
      </c>
      <c r="AT143" s="231" t="s">
        <v>135</v>
      </c>
      <c r="AU143" s="231" t="s">
        <v>84</v>
      </c>
      <c r="AY143" s="16" t="s">
        <v>133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6" t="s">
        <v>82</v>
      </c>
      <c r="BK143" s="232">
        <f>ROUND(I143*H143,2)</f>
        <v>0</v>
      </c>
      <c r="BL143" s="16" t="s">
        <v>139</v>
      </c>
      <c r="BM143" s="231" t="s">
        <v>657</v>
      </c>
    </row>
    <row r="144" s="13" customFormat="1">
      <c r="A144" s="13"/>
      <c r="B144" s="242"/>
      <c r="C144" s="243"/>
      <c r="D144" s="244" t="s">
        <v>649</v>
      </c>
      <c r="E144" s="245" t="s">
        <v>1</v>
      </c>
      <c r="F144" s="246" t="s">
        <v>654</v>
      </c>
      <c r="G144" s="243"/>
      <c r="H144" s="247">
        <v>86.640000000000001</v>
      </c>
      <c r="I144" s="248"/>
      <c r="J144" s="243"/>
      <c r="K144" s="243"/>
      <c r="L144" s="249"/>
      <c r="M144" s="250"/>
      <c r="N144" s="251"/>
      <c r="O144" s="251"/>
      <c r="P144" s="251"/>
      <c r="Q144" s="251"/>
      <c r="R144" s="251"/>
      <c r="S144" s="251"/>
      <c r="T144" s="25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3" t="s">
        <v>649</v>
      </c>
      <c r="AU144" s="253" t="s">
        <v>84</v>
      </c>
      <c r="AV144" s="13" t="s">
        <v>84</v>
      </c>
      <c r="AW144" s="13" t="s">
        <v>31</v>
      </c>
      <c r="AX144" s="13" t="s">
        <v>74</v>
      </c>
      <c r="AY144" s="253" t="s">
        <v>133</v>
      </c>
    </row>
    <row r="145" s="2" customFormat="1" ht="24.15" customHeight="1">
      <c r="A145" s="37"/>
      <c r="B145" s="38"/>
      <c r="C145" s="218" t="s">
        <v>495</v>
      </c>
      <c r="D145" s="218" t="s">
        <v>135</v>
      </c>
      <c r="E145" s="219" t="s">
        <v>658</v>
      </c>
      <c r="F145" s="220" t="s">
        <v>659</v>
      </c>
      <c r="G145" s="221" t="s">
        <v>442</v>
      </c>
      <c r="H145" s="222">
        <v>106.988</v>
      </c>
      <c r="I145" s="223"/>
      <c r="J145" s="224">
        <f>ROUND(I145*H145,2)</f>
        <v>0</v>
      </c>
      <c r="K145" s="225"/>
      <c r="L145" s="43"/>
      <c r="M145" s="233" t="s">
        <v>1</v>
      </c>
      <c r="N145" s="234" t="s">
        <v>39</v>
      </c>
      <c r="O145" s="90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1" t="s">
        <v>139</v>
      </c>
      <c r="AT145" s="231" t="s">
        <v>135</v>
      </c>
      <c r="AU145" s="231" t="s">
        <v>84</v>
      </c>
      <c r="AY145" s="16" t="s">
        <v>133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6" t="s">
        <v>82</v>
      </c>
      <c r="BK145" s="232">
        <f>ROUND(I145*H145,2)</f>
        <v>0</v>
      </c>
      <c r="BL145" s="16" t="s">
        <v>139</v>
      </c>
      <c r="BM145" s="231" t="s">
        <v>660</v>
      </c>
    </row>
    <row r="146" s="13" customFormat="1">
      <c r="A146" s="13"/>
      <c r="B146" s="242"/>
      <c r="C146" s="243"/>
      <c r="D146" s="244" t="s">
        <v>649</v>
      </c>
      <c r="E146" s="245" t="s">
        <v>1</v>
      </c>
      <c r="F146" s="246" t="s">
        <v>661</v>
      </c>
      <c r="G146" s="243"/>
      <c r="H146" s="247">
        <v>4.6879999999999997</v>
      </c>
      <c r="I146" s="248"/>
      <c r="J146" s="243"/>
      <c r="K146" s="243"/>
      <c r="L146" s="249"/>
      <c r="M146" s="250"/>
      <c r="N146" s="251"/>
      <c r="O146" s="251"/>
      <c r="P146" s="251"/>
      <c r="Q146" s="251"/>
      <c r="R146" s="251"/>
      <c r="S146" s="251"/>
      <c r="T146" s="25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3" t="s">
        <v>649</v>
      </c>
      <c r="AU146" s="253" t="s">
        <v>84</v>
      </c>
      <c r="AV146" s="13" t="s">
        <v>84</v>
      </c>
      <c r="AW146" s="13" t="s">
        <v>31</v>
      </c>
      <c r="AX146" s="13" t="s">
        <v>74</v>
      </c>
      <c r="AY146" s="253" t="s">
        <v>133</v>
      </c>
    </row>
    <row r="147" s="13" customFormat="1">
      <c r="A147" s="13"/>
      <c r="B147" s="242"/>
      <c r="C147" s="243"/>
      <c r="D147" s="244" t="s">
        <v>649</v>
      </c>
      <c r="E147" s="245" t="s">
        <v>1</v>
      </c>
      <c r="F147" s="246" t="s">
        <v>662</v>
      </c>
      <c r="G147" s="243"/>
      <c r="H147" s="247">
        <v>102.3</v>
      </c>
      <c r="I147" s="248"/>
      <c r="J147" s="243"/>
      <c r="K147" s="243"/>
      <c r="L147" s="249"/>
      <c r="M147" s="250"/>
      <c r="N147" s="251"/>
      <c r="O147" s="251"/>
      <c r="P147" s="251"/>
      <c r="Q147" s="251"/>
      <c r="R147" s="251"/>
      <c r="S147" s="251"/>
      <c r="T147" s="25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3" t="s">
        <v>649</v>
      </c>
      <c r="AU147" s="253" t="s">
        <v>84</v>
      </c>
      <c r="AV147" s="13" t="s">
        <v>84</v>
      </c>
      <c r="AW147" s="13" t="s">
        <v>31</v>
      </c>
      <c r="AX147" s="13" t="s">
        <v>74</v>
      </c>
      <c r="AY147" s="253" t="s">
        <v>133</v>
      </c>
    </row>
    <row r="148" s="2" customFormat="1" ht="37.8" customHeight="1">
      <c r="A148" s="37"/>
      <c r="B148" s="38"/>
      <c r="C148" s="218" t="s">
        <v>155</v>
      </c>
      <c r="D148" s="218" t="s">
        <v>135</v>
      </c>
      <c r="E148" s="219" t="s">
        <v>663</v>
      </c>
      <c r="F148" s="220" t="s">
        <v>664</v>
      </c>
      <c r="G148" s="221" t="s">
        <v>229</v>
      </c>
      <c r="H148" s="222">
        <v>26.776</v>
      </c>
      <c r="I148" s="223"/>
      <c r="J148" s="224">
        <f>ROUND(I148*H148,2)</f>
        <v>0</v>
      </c>
      <c r="K148" s="225"/>
      <c r="L148" s="43"/>
      <c r="M148" s="233" t="s">
        <v>1</v>
      </c>
      <c r="N148" s="234" t="s">
        <v>39</v>
      </c>
      <c r="O148" s="90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1" t="s">
        <v>139</v>
      </c>
      <c r="AT148" s="231" t="s">
        <v>135</v>
      </c>
      <c r="AU148" s="231" t="s">
        <v>84</v>
      </c>
      <c r="AY148" s="16" t="s">
        <v>133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6" t="s">
        <v>82</v>
      </c>
      <c r="BK148" s="232">
        <f>ROUND(I148*H148,2)</f>
        <v>0</v>
      </c>
      <c r="BL148" s="16" t="s">
        <v>139</v>
      </c>
      <c r="BM148" s="231" t="s">
        <v>665</v>
      </c>
    </row>
    <row r="149" s="14" customFormat="1">
      <c r="A149" s="14"/>
      <c r="B149" s="254"/>
      <c r="C149" s="255"/>
      <c r="D149" s="244" t="s">
        <v>649</v>
      </c>
      <c r="E149" s="256" t="s">
        <v>1</v>
      </c>
      <c r="F149" s="257" t="s">
        <v>666</v>
      </c>
      <c r="G149" s="255"/>
      <c r="H149" s="256" t="s">
        <v>1</v>
      </c>
      <c r="I149" s="258"/>
      <c r="J149" s="255"/>
      <c r="K149" s="255"/>
      <c r="L149" s="259"/>
      <c r="M149" s="260"/>
      <c r="N149" s="261"/>
      <c r="O149" s="261"/>
      <c r="P149" s="261"/>
      <c r="Q149" s="261"/>
      <c r="R149" s="261"/>
      <c r="S149" s="261"/>
      <c r="T149" s="26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3" t="s">
        <v>649</v>
      </c>
      <c r="AU149" s="263" t="s">
        <v>84</v>
      </c>
      <c r="AV149" s="14" t="s">
        <v>82</v>
      </c>
      <c r="AW149" s="14" t="s">
        <v>31</v>
      </c>
      <c r="AX149" s="14" t="s">
        <v>74</v>
      </c>
      <c r="AY149" s="263" t="s">
        <v>133</v>
      </c>
    </row>
    <row r="150" s="13" customFormat="1">
      <c r="A150" s="13"/>
      <c r="B150" s="242"/>
      <c r="C150" s="243"/>
      <c r="D150" s="244" t="s">
        <v>649</v>
      </c>
      <c r="E150" s="245" t="s">
        <v>1</v>
      </c>
      <c r="F150" s="246" t="s">
        <v>667</v>
      </c>
      <c r="G150" s="243"/>
      <c r="H150" s="247">
        <v>6.7759999999999998</v>
      </c>
      <c r="I150" s="248"/>
      <c r="J150" s="243"/>
      <c r="K150" s="243"/>
      <c r="L150" s="249"/>
      <c r="M150" s="250"/>
      <c r="N150" s="251"/>
      <c r="O150" s="251"/>
      <c r="P150" s="251"/>
      <c r="Q150" s="251"/>
      <c r="R150" s="251"/>
      <c r="S150" s="251"/>
      <c r="T150" s="25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3" t="s">
        <v>649</v>
      </c>
      <c r="AU150" s="253" t="s">
        <v>84</v>
      </c>
      <c r="AV150" s="13" t="s">
        <v>84</v>
      </c>
      <c r="AW150" s="13" t="s">
        <v>31</v>
      </c>
      <c r="AX150" s="13" t="s">
        <v>74</v>
      </c>
      <c r="AY150" s="253" t="s">
        <v>133</v>
      </c>
    </row>
    <row r="151" s="14" customFormat="1">
      <c r="A151" s="14"/>
      <c r="B151" s="254"/>
      <c r="C151" s="255"/>
      <c r="D151" s="244" t="s">
        <v>649</v>
      </c>
      <c r="E151" s="256" t="s">
        <v>1</v>
      </c>
      <c r="F151" s="257" t="s">
        <v>668</v>
      </c>
      <c r="G151" s="255"/>
      <c r="H151" s="256" t="s">
        <v>1</v>
      </c>
      <c r="I151" s="258"/>
      <c r="J151" s="255"/>
      <c r="K151" s="255"/>
      <c r="L151" s="259"/>
      <c r="M151" s="260"/>
      <c r="N151" s="261"/>
      <c r="O151" s="261"/>
      <c r="P151" s="261"/>
      <c r="Q151" s="261"/>
      <c r="R151" s="261"/>
      <c r="S151" s="261"/>
      <c r="T151" s="26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3" t="s">
        <v>649</v>
      </c>
      <c r="AU151" s="263" t="s">
        <v>84</v>
      </c>
      <c r="AV151" s="14" t="s">
        <v>82</v>
      </c>
      <c r="AW151" s="14" t="s">
        <v>31</v>
      </c>
      <c r="AX151" s="14" t="s">
        <v>74</v>
      </c>
      <c r="AY151" s="263" t="s">
        <v>133</v>
      </c>
    </row>
    <row r="152" s="13" customFormat="1">
      <c r="A152" s="13"/>
      <c r="B152" s="242"/>
      <c r="C152" s="243"/>
      <c r="D152" s="244" t="s">
        <v>649</v>
      </c>
      <c r="E152" s="245" t="s">
        <v>1</v>
      </c>
      <c r="F152" s="246" t="s">
        <v>669</v>
      </c>
      <c r="G152" s="243"/>
      <c r="H152" s="247">
        <v>20</v>
      </c>
      <c r="I152" s="248"/>
      <c r="J152" s="243"/>
      <c r="K152" s="243"/>
      <c r="L152" s="249"/>
      <c r="M152" s="250"/>
      <c r="N152" s="251"/>
      <c r="O152" s="251"/>
      <c r="P152" s="251"/>
      <c r="Q152" s="251"/>
      <c r="R152" s="251"/>
      <c r="S152" s="251"/>
      <c r="T152" s="25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3" t="s">
        <v>649</v>
      </c>
      <c r="AU152" s="253" t="s">
        <v>84</v>
      </c>
      <c r="AV152" s="13" t="s">
        <v>84</v>
      </c>
      <c r="AW152" s="13" t="s">
        <v>31</v>
      </c>
      <c r="AX152" s="13" t="s">
        <v>74</v>
      </c>
      <c r="AY152" s="253" t="s">
        <v>133</v>
      </c>
    </row>
    <row r="153" s="2" customFormat="1" ht="33" customHeight="1">
      <c r="A153" s="37"/>
      <c r="B153" s="38"/>
      <c r="C153" s="218" t="s">
        <v>502</v>
      </c>
      <c r="D153" s="218" t="s">
        <v>135</v>
      </c>
      <c r="E153" s="219" t="s">
        <v>670</v>
      </c>
      <c r="F153" s="220" t="s">
        <v>671</v>
      </c>
      <c r="G153" s="221" t="s">
        <v>229</v>
      </c>
      <c r="H153" s="222">
        <v>255.106</v>
      </c>
      <c r="I153" s="223"/>
      <c r="J153" s="224">
        <f>ROUND(I153*H153,2)</f>
        <v>0</v>
      </c>
      <c r="K153" s="225"/>
      <c r="L153" s="43"/>
      <c r="M153" s="233" t="s">
        <v>1</v>
      </c>
      <c r="N153" s="234" t="s">
        <v>39</v>
      </c>
      <c r="O153" s="90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1" t="s">
        <v>139</v>
      </c>
      <c r="AT153" s="231" t="s">
        <v>135</v>
      </c>
      <c r="AU153" s="231" t="s">
        <v>84</v>
      </c>
      <c r="AY153" s="16" t="s">
        <v>133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6" t="s">
        <v>82</v>
      </c>
      <c r="BK153" s="232">
        <f>ROUND(I153*H153,2)</f>
        <v>0</v>
      </c>
      <c r="BL153" s="16" t="s">
        <v>139</v>
      </c>
      <c r="BM153" s="231" t="s">
        <v>672</v>
      </c>
    </row>
    <row r="154" s="13" customFormat="1">
      <c r="A154" s="13"/>
      <c r="B154" s="242"/>
      <c r="C154" s="243"/>
      <c r="D154" s="244" t="s">
        <v>649</v>
      </c>
      <c r="E154" s="245" t="s">
        <v>1</v>
      </c>
      <c r="F154" s="246" t="s">
        <v>673</v>
      </c>
      <c r="G154" s="243"/>
      <c r="H154" s="247">
        <v>16.405999999999999</v>
      </c>
      <c r="I154" s="248"/>
      <c r="J154" s="243"/>
      <c r="K154" s="243"/>
      <c r="L154" s="249"/>
      <c r="M154" s="250"/>
      <c r="N154" s="251"/>
      <c r="O154" s="251"/>
      <c r="P154" s="251"/>
      <c r="Q154" s="251"/>
      <c r="R154" s="251"/>
      <c r="S154" s="251"/>
      <c r="T154" s="25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3" t="s">
        <v>649</v>
      </c>
      <c r="AU154" s="253" t="s">
        <v>84</v>
      </c>
      <c r="AV154" s="13" t="s">
        <v>84</v>
      </c>
      <c r="AW154" s="13" t="s">
        <v>31</v>
      </c>
      <c r="AX154" s="13" t="s">
        <v>74</v>
      </c>
      <c r="AY154" s="253" t="s">
        <v>133</v>
      </c>
    </row>
    <row r="155" s="13" customFormat="1">
      <c r="A155" s="13"/>
      <c r="B155" s="242"/>
      <c r="C155" s="243"/>
      <c r="D155" s="244" t="s">
        <v>649</v>
      </c>
      <c r="E155" s="245" t="s">
        <v>1</v>
      </c>
      <c r="F155" s="246" t="s">
        <v>674</v>
      </c>
      <c r="G155" s="243"/>
      <c r="H155" s="247">
        <v>238.69999999999999</v>
      </c>
      <c r="I155" s="248"/>
      <c r="J155" s="243"/>
      <c r="K155" s="243"/>
      <c r="L155" s="249"/>
      <c r="M155" s="250"/>
      <c r="N155" s="251"/>
      <c r="O155" s="251"/>
      <c r="P155" s="251"/>
      <c r="Q155" s="251"/>
      <c r="R155" s="251"/>
      <c r="S155" s="251"/>
      <c r="T155" s="25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3" t="s">
        <v>649</v>
      </c>
      <c r="AU155" s="253" t="s">
        <v>84</v>
      </c>
      <c r="AV155" s="13" t="s">
        <v>84</v>
      </c>
      <c r="AW155" s="13" t="s">
        <v>31</v>
      </c>
      <c r="AX155" s="13" t="s">
        <v>74</v>
      </c>
      <c r="AY155" s="253" t="s">
        <v>133</v>
      </c>
    </row>
    <row r="156" s="2" customFormat="1" ht="33" customHeight="1">
      <c r="A156" s="37"/>
      <c r="B156" s="38"/>
      <c r="C156" s="218" t="s">
        <v>158</v>
      </c>
      <c r="D156" s="218" t="s">
        <v>135</v>
      </c>
      <c r="E156" s="219" t="s">
        <v>675</v>
      </c>
      <c r="F156" s="220" t="s">
        <v>676</v>
      </c>
      <c r="G156" s="221" t="s">
        <v>229</v>
      </c>
      <c r="H156" s="222">
        <v>132.12600000000001</v>
      </c>
      <c r="I156" s="223"/>
      <c r="J156" s="224">
        <f>ROUND(I156*H156,2)</f>
        <v>0</v>
      </c>
      <c r="K156" s="225"/>
      <c r="L156" s="43"/>
      <c r="M156" s="233" t="s">
        <v>1</v>
      </c>
      <c r="N156" s="234" t="s">
        <v>39</v>
      </c>
      <c r="O156" s="90"/>
      <c r="P156" s="235">
        <f>O156*H156</f>
        <v>0</v>
      </c>
      <c r="Q156" s="235">
        <v>0</v>
      </c>
      <c r="R156" s="235">
        <f>Q156*H156</f>
        <v>0</v>
      </c>
      <c r="S156" s="235">
        <v>0</v>
      </c>
      <c r="T156" s="236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1" t="s">
        <v>139</v>
      </c>
      <c r="AT156" s="231" t="s">
        <v>135</v>
      </c>
      <c r="AU156" s="231" t="s">
        <v>84</v>
      </c>
      <c r="AY156" s="16" t="s">
        <v>133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6" t="s">
        <v>82</v>
      </c>
      <c r="BK156" s="232">
        <f>ROUND(I156*H156,2)</f>
        <v>0</v>
      </c>
      <c r="BL156" s="16" t="s">
        <v>139</v>
      </c>
      <c r="BM156" s="231" t="s">
        <v>677</v>
      </c>
    </row>
    <row r="157" s="13" customFormat="1">
      <c r="A157" s="13"/>
      <c r="B157" s="242"/>
      <c r="C157" s="243"/>
      <c r="D157" s="244" t="s">
        <v>649</v>
      </c>
      <c r="E157" s="245" t="s">
        <v>1</v>
      </c>
      <c r="F157" s="246" t="s">
        <v>678</v>
      </c>
      <c r="G157" s="243"/>
      <c r="H157" s="247">
        <v>132.12600000000001</v>
      </c>
      <c r="I157" s="248"/>
      <c r="J157" s="243"/>
      <c r="K157" s="243"/>
      <c r="L157" s="249"/>
      <c r="M157" s="250"/>
      <c r="N157" s="251"/>
      <c r="O157" s="251"/>
      <c r="P157" s="251"/>
      <c r="Q157" s="251"/>
      <c r="R157" s="251"/>
      <c r="S157" s="251"/>
      <c r="T157" s="25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3" t="s">
        <v>649</v>
      </c>
      <c r="AU157" s="253" t="s">
        <v>84</v>
      </c>
      <c r="AV157" s="13" t="s">
        <v>84</v>
      </c>
      <c r="AW157" s="13" t="s">
        <v>31</v>
      </c>
      <c r="AX157" s="13" t="s">
        <v>74</v>
      </c>
      <c r="AY157" s="253" t="s">
        <v>133</v>
      </c>
    </row>
    <row r="158" s="2" customFormat="1" ht="24.15" customHeight="1">
      <c r="A158" s="37"/>
      <c r="B158" s="38"/>
      <c r="C158" s="218" t="s">
        <v>507</v>
      </c>
      <c r="D158" s="218" t="s">
        <v>135</v>
      </c>
      <c r="E158" s="219" t="s">
        <v>679</v>
      </c>
      <c r="F158" s="220" t="s">
        <v>680</v>
      </c>
      <c r="G158" s="221" t="s">
        <v>229</v>
      </c>
      <c r="H158" s="222">
        <v>33.466000000000001</v>
      </c>
      <c r="I158" s="223"/>
      <c r="J158" s="224">
        <f>ROUND(I158*H158,2)</f>
        <v>0</v>
      </c>
      <c r="K158" s="225"/>
      <c r="L158" s="43"/>
      <c r="M158" s="233" t="s">
        <v>1</v>
      </c>
      <c r="N158" s="234" t="s">
        <v>39</v>
      </c>
      <c r="O158" s="90"/>
      <c r="P158" s="235">
        <f>O158*H158</f>
        <v>0</v>
      </c>
      <c r="Q158" s="235">
        <v>0</v>
      </c>
      <c r="R158" s="235">
        <f>Q158*H158</f>
        <v>0</v>
      </c>
      <c r="S158" s="235">
        <v>0</v>
      </c>
      <c r="T158" s="236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1" t="s">
        <v>139</v>
      </c>
      <c r="AT158" s="231" t="s">
        <v>135</v>
      </c>
      <c r="AU158" s="231" t="s">
        <v>84</v>
      </c>
      <c r="AY158" s="16" t="s">
        <v>133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6" t="s">
        <v>82</v>
      </c>
      <c r="BK158" s="232">
        <f>ROUND(I158*H158,2)</f>
        <v>0</v>
      </c>
      <c r="BL158" s="16" t="s">
        <v>139</v>
      </c>
      <c r="BM158" s="231" t="s">
        <v>681</v>
      </c>
    </row>
    <row r="159" s="13" customFormat="1">
      <c r="A159" s="13"/>
      <c r="B159" s="242"/>
      <c r="C159" s="243"/>
      <c r="D159" s="244" t="s">
        <v>649</v>
      </c>
      <c r="E159" s="245" t="s">
        <v>1</v>
      </c>
      <c r="F159" s="246" t="s">
        <v>682</v>
      </c>
      <c r="G159" s="243"/>
      <c r="H159" s="247">
        <v>11.035</v>
      </c>
      <c r="I159" s="248"/>
      <c r="J159" s="243"/>
      <c r="K159" s="243"/>
      <c r="L159" s="249"/>
      <c r="M159" s="250"/>
      <c r="N159" s="251"/>
      <c r="O159" s="251"/>
      <c r="P159" s="251"/>
      <c r="Q159" s="251"/>
      <c r="R159" s="251"/>
      <c r="S159" s="251"/>
      <c r="T159" s="25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3" t="s">
        <v>649</v>
      </c>
      <c r="AU159" s="253" t="s">
        <v>84</v>
      </c>
      <c r="AV159" s="13" t="s">
        <v>84</v>
      </c>
      <c r="AW159" s="13" t="s">
        <v>31</v>
      </c>
      <c r="AX159" s="13" t="s">
        <v>74</v>
      </c>
      <c r="AY159" s="253" t="s">
        <v>133</v>
      </c>
    </row>
    <row r="160" s="13" customFormat="1">
      <c r="A160" s="13"/>
      <c r="B160" s="242"/>
      <c r="C160" s="243"/>
      <c r="D160" s="244" t="s">
        <v>649</v>
      </c>
      <c r="E160" s="245" t="s">
        <v>1</v>
      </c>
      <c r="F160" s="246" t="s">
        <v>683</v>
      </c>
      <c r="G160" s="243"/>
      <c r="H160" s="247">
        <v>16.637</v>
      </c>
      <c r="I160" s="248"/>
      <c r="J160" s="243"/>
      <c r="K160" s="243"/>
      <c r="L160" s="249"/>
      <c r="M160" s="250"/>
      <c r="N160" s="251"/>
      <c r="O160" s="251"/>
      <c r="P160" s="251"/>
      <c r="Q160" s="251"/>
      <c r="R160" s="251"/>
      <c r="S160" s="251"/>
      <c r="T160" s="25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3" t="s">
        <v>649</v>
      </c>
      <c r="AU160" s="253" t="s">
        <v>84</v>
      </c>
      <c r="AV160" s="13" t="s">
        <v>84</v>
      </c>
      <c r="AW160" s="13" t="s">
        <v>31</v>
      </c>
      <c r="AX160" s="13" t="s">
        <v>74</v>
      </c>
      <c r="AY160" s="253" t="s">
        <v>133</v>
      </c>
    </row>
    <row r="161" s="13" customFormat="1">
      <c r="A161" s="13"/>
      <c r="B161" s="242"/>
      <c r="C161" s="243"/>
      <c r="D161" s="244" t="s">
        <v>649</v>
      </c>
      <c r="E161" s="245" t="s">
        <v>1</v>
      </c>
      <c r="F161" s="246" t="s">
        <v>684</v>
      </c>
      <c r="G161" s="243"/>
      <c r="H161" s="247">
        <v>2.8980000000000001</v>
      </c>
      <c r="I161" s="248"/>
      <c r="J161" s="243"/>
      <c r="K161" s="243"/>
      <c r="L161" s="249"/>
      <c r="M161" s="250"/>
      <c r="N161" s="251"/>
      <c r="O161" s="251"/>
      <c r="P161" s="251"/>
      <c r="Q161" s="251"/>
      <c r="R161" s="251"/>
      <c r="S161" s="251"/>
      <c r="T161" s="25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3" t="s">
        <v>649</v>
      </c>
      <c r="AU161" s="253" t="s">
        <v>84</v>
      </c>
      <c r="AV161" s="13" t="s">
        <v>84</v>
      </c>
      <c r="AW161" s="13" t="s">
        <v>31</v>
      </c>
      <c r="AX161" s="13" t="s">
        <v>74</v>
      </c>
      <c r="AY161" s="253" t="s">
        <v>133</v>
      </c>
    </row>
    <row r="162" s="13" customFormat="1">
      <c r="A162" s="13"/>
      <c r="B162" s="242"/>
      <c r="C162" s="243"/>
      <c r="D162" s="244" t="s">
        <v>649</v>
      </c>
      <c r="E162" s="245" t="s">
        <v>1</v>
      </c>
      <c r="F162" s="246" t="s">
        <v>685</v>
      </c>
      <c r="G162" s="243"/>
      <c r="H162" s="247">
        <v>0.71299999999999997</v>
      </c>
      <c r="I162" s="248"/>
      <c r="J162" s="243"/>
      <c r="K162" s="243"/>
      <c r="L162" s="249"/>
      <c r="M162" s="250"/>
      <c r="N162" s="251"/>
      <c r="O162" s="251"/>
      <c r="P162" s="251"/>
      <c r="Q162" s="251"/>
      <c r="R162" s="251"/>
      <c r="S162" s="251"/>
      <c r="T162" s="25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3" t="s">
        <v>649</v>
      </c>
      <c r="AU162" s="253" t="s">
        <v>84</v>
      </c>
      <c r="AV162" s="13" t="s">
        <v>84</v>
      </c>
      <c r="AW162" s="13" t="s">
        <v>31</v>
      </c>
      <c r="AX162" s="13" t="s">
        <v>74</v>
      </c>
      <c r="AY162" s="253" t="s">
        <v>133</v>
      </c>
    </row>
    <row r="163" s="13" customFormat="1">
      <c r="A163" s="13"/>
      <c r="B163" s="242"/>
      <c r="C163" s="243"/>
      <c r="D163" s="244" t="s">
        <v>649</v>
      </c>
      <c r="E163" s="245" t="s">
        <v>1</v>
      </c>
      <c r="F163" s="246" t="s">
        <v>686</v>
      </c>
      <c r="G163" s="243"/>
      <c r="H163" s="247">
        <v>2.1829999999999998</v>
      </c>
      <c r="I163" s="248"/>
      <c r="J163" s="243"/>
      <c r="K163" s="243"/>
      <c r="L163" s="249"/>
      <c r="M163" s="250"/>
      <c r="N163" s="251"/>
      <c r="O163" s="251"/>
      <c r="P163" s="251"/>
      <c r="Q163" s="251"/>
      <c r="R163" s="251"/>
      <c r="S163" s="251"/>
      <c r="T163" s="25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3" t="s">
        <v>649</v>
      </c>
      <c r="AU163" s="253" t="s">
        <v>84</v>
      </c>
      <c r="AV163" s="13" t="s">
        <v>84</v>
      </c>
      <c r="AW163" s="13" t="s">
        <v>31</v>
      </c>
      <c r="AX163" s="13" t="s">
        <v>74</v>
      </c>
      <c r="AY163" s="253" t="s">
        <v>133</v>
      </c>
    </row>
    <row r="164" s="2" customFormat="1" ht="24.15" customHeight="1">
      <c r="A164" s="37"/>
      <c r="B164" s="38"/>
      <c r="C164" s="218" t="s">
        <v>161</v>
      </c>
      <c r="D164" s="218" t="s">
        <v>135</v>
      </c>
      <c r="E164" s="219" t="s">
        <v>687</v>
      </c>
      <c r="F164" s="220" t="s">
        <v>688</v>
      </c>
      <c r="G164" s="221" t="s">
        <v>442</v>
      </c>
      <c r="H164" s="222">
        <v>49</v>
      </c>
      <c r="I164" s="223"/>
      <c r="J164" s="224">
        <f>ROUND(I164*H164,2)</f>
        <v>0</v>
      </c>
      <c r="K164" s="225"/>
      <c r="L164" s="43"/>
      <c r="M164" s="233" t="s">
        <v>1</v>
      </c>
      <c r="N164" s="234" t="s">
        <v>39</v>
      </c>
      <c r="O164" s="90"/>
      <c r="P164" s="235">
        <f>O164*H164</f>
        <v>0</v>
      </c>
      <c r="Q164" s="235">
        <v>0.0264</v>
      </c>
      <c r="R164" s="235">
        <f>Q164*H164</f>
        <v>1.2936000000000001</v>
      </c>
      <c r="S164" s="235">
        <v>0</v>
      </c>
      <c r="T164" s="236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1" t="s">
        <v>139</v>
      </c>
      <c r="AT164" s="231" t="s">
        <v>135</v>
      </c>
      <c r="AU164" s="231" t="s">
        <v>84</v>
      </c>
      <c r="AY164" s="16" t="s">
        <v>133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6" t="s">
        <v>82</v>
      </c>
      <c r="BK164" s="232">
        <f>ROUND(I164*H164,2)</f>
        <v>0</v>
      </c>
      <c r="BL164" s="16" t="s">
        <v>139</v>
      </c>
      <c r="BM164" s="231" t="s">
        <v>689</v>
      </c>
    </row>
    <row r="165" s="13" customFormat="1">
      <c r="A165" s="13"/>
      <c r="B165" s="242"/>
      <c r="C165" s="243"/>
      <c r="D165" s="244" t="s">
        <v>649</v>
      </c>
      <c r="E165" s="245" t="s">
        <v>1</v>
      </c>
      <c r="F165" s="246" t="s">
        <v>690</v>
      </c>
      <c r="G165" s="243"/>
      <c r="H165" s="247">
        <v>49</v>
      </c>
      <c r="I165" s="248"/>
      <c r="J165" s="243"/>
      <c r="K165" s="243"/>
      <c r="L165" s="249"/>
      <c r="M165" s="250"/>
      <c r="N165" s="251"/>
      <c r="O165" s="251"/>
      <c r="P165" s="251"/>
      <c r="Q165" s="251"/>
      <c r="R165" s="251"/>
      <c r="S165" s="251"/>
      <c r="T165" s="25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3" t="s">
        <v>649</v>
      </c>
      <c r="AU165" s="253" t="s">
        <v>84</v>
      </c>
      <c r="AV165" s="13" t="s">
        <v>84</v>
      </c>
      <c r="AW165" s="13" t="s">
        <v>31</v>
      </c>
      <c r="AX165" s="13" t="s">
        <v>74</v>
      </c>
      <c r="AY165" s="253" t="s">
        <v>133</v>
      </c>
    </row>
    <row r="166" s="2" customFormat="1" ht="33" customHeight="1">
      <c r="A166" s="37"/>
      <c r="B166" s="38"/>
      <c r="C166" s="218" t="s">
        <v>512</v>
      </c>
      <c r="D166" s="218" t="s">
        <v>135</v>
      </c>
      <c r="E166" s="219" t="s">
        <v>691</v>
      </c>
      <c r="F166" s="220" t="s">
        <v>692</v>
      </c>
      <c r="G166" s="221" t="s">
        <v>229</v>
      </c>
      <c r="H166" s="222">
        <v>26.765999999999998</v>
      </c>
      <c r="I166" s="223"/>
      <c r="J166" s="224">
        <f>ROUND(I166*H166,2)</f>
        <v>0</v>
      </c>
      <c r="K166" s="225"/>
      <c r="L166" s="43"/>
      <c r="M166" s="233" t="s">
        <v>1</v>
      </c>
      <c r="N166" s="234" t="s">
        <v>39</v>
      </c>
      <c r="O166" s="90"/>
      <c r="P166" s="235">
        <f>O166*H166</f>
        <v>0</v>
      </c>
      <c r="Q166" s="235">
        <v>0</v>
      </c>
      <c r="R166" s="235">
        <f>Q166*H166</f>
        <v>0</v>
      </c>
      <c r="S166" s="235">
        <v>0</v>
      </c>
      <c r="T166" s="236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1" t="s">
        <v>139</v>
      </c>
      <c r="AT166" s="231" t="s">
        <v>135</v>
      </c>
      <c r="AU166" s="231" t="s">
        <v>84</v>
      </c>
      <c r="AY166" s="16" t="s">
        <v>133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6" t="s">
        <v>82</v>
      </c>
      <c r="BK166" s="232">
        <f>ROUND(I166*H166,2)</f>
        <v>0</v>
      </c>
      <c r="BL166" s="16" t="s">
        <v>139</v>
      </c>
      <c r="BM166" s="231" t="s">
        <v>693</v>
      </c>
    </row>
    <row r="167" s="2" customFormat="1" ht="37.8" customHeight="1">
      <c r="A167" s="37"/>
      <c r="B167" s="38"/>
      <c r="C167" s="218" t="s">
        <v>8</v>
      </c>
      <c r="D167" s="218" t="s">
        <v>135</v>
      </c>
      <c r="E167" s="219" t="s">
        <v>694</v>
      </c>
      <c r="F167" s="220" t="s">
        <v>695</v>
      </c>
      <c r="G167" s="221" t="s">
        <v>229</v>
      </c>
      <c r="H167" s="222">
        <v>107.104</v>
      </c>
      <c r="I167" s="223"/>
      <c r="J167" s="224">
        <f>ROUND(I167*H167,2)</f>
        <v>0</v>
      </c>
      <c r="K167" s="225"/>
      <c r="L167" s="43"/>
      <c r="M167" s="233" t="s">
        <v>1</v>
      </c>
      <c r="N167" s="234" t="s">
        <v>39</v>
      </c>
      <c r="O167" s="90"/>
      <c r="P167" s="235">
        <f>O167*H167</f>
        <v>0</v>
      </c>
      <c r="Q167" s="235">
        <v>0</v>
      </c>
      <c r="R167" s="235">
        <f>Q167*H167</f>
        <v>0</v>
      </c>
      <c r="S167" s="235">
        <v>0</v>
      </c>
      <c r="T167" s="236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1" t="s">
        <v>139</v>
      </c>
      <c r="AT167" s="231" t="s">
        <v>135</v>
      </c>
      <c r="AU167" s="231" t="s">
        <v>84</v>
      </c>
      <c r="AY167" s="16" t="s">
        <v>133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6" t="s">
        <v>82</v>
      </c>
      <c r="BK167" s="232">
        <f>ROUND(I167*H167,2)</f>
        <v>0</v>
      </c>
      <c r="BL167" s="16" t="s">
        <v>139</v>
      </c>
      <c r="BM167" s="231" t="s">
        <v>696</v>
      </c>
    </row>
    <row r="168" s="13" customFormat="1">
      <c r="A168" s="13"/>
      <c r="B168" s="242"/>
      <c r="C168" s="243"/>
      <c r="D168" s="244" t="s">
        <v>649</v>
      </c>
      <c r="E168" s="245" t="s">
        <v>1</v>
      </c>
      <c r="F168" s="246" t="s">
        <v>697</v>
      </c>
      <c r="G168" s="243"/>
      <c r="H168" s="247">
        <v>107.104</v>
      </c>
      <c r="I168" s="248"/>
      <c r="J168" s="243"/>
      <c r="K168" s="243"/>
      <c r="L168" s="249"/>
      <c r="M168" s="250"/>
      <c r="N168" s="251"/>
      <c r="O168" s="251"/>
      <c r="P168" s="251"/>
      <c r="Q168" s="251"/>
      <c r="R168" s="251"/>
      <c r="S168" s="251"/>
      <c r="T168" s="25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3" t="s">
        <v>649</v>
      </c>
      <c r="AU168" s="253" t="s">
        <v>84</v>
      </c>
      <c r="AV168" s="13" t="s">
        <v>84</v>
      </c>
      <c r="AW168" s="13" t="s">
        <v>31</v>
      </c>
      <c r="AX168" s="13" t="s">
        <v>74</v>
      </c>
      <c r="AY168" s="253" t="s">
        <v>133</v>
      </c>
    </row>
    <row r="169" s="2" customFormat="1" ht="37.8" customHeight="1">
      <c r="A169" s="37"/>
      <c r="B169" s="38"/>
      <c r="C169" s="218" t="s">
        <v>519</v>
      </c>
      <c r="D169" s="218" t="s">
        <v>135</v>
      </c>
      <c r="E169" s="219" t="s">
        <v>698</v>
      </c>
      <c r="F169" s="220" t="s">
        <v>699</v>
      </c>
      <c r="G169" s="221" t="s">
        <v>229</v>
      </c>
      <c r="H169" s="222">
        <v>699.10900000000004</v>
      </c>
      <c r="I169" s="223"/>
      <c r="J169" s="224">
        <f>ROUND(I169*H169,2)</f>
        <v>0</v>
      </c>
      <c r="K169" s="225"/>
      <c r="L169" s="43"/>
      <c r="M169" s="233" t="s">
        <v>1</v>
      </c>
      <c r="N169" s="234" t="s">
        <v>39</v>
      </c>
      <c r="O169" s="90"/>
      <c r="P169" s="235">
        <f>O169*H169</f>
        <v>0</v>
      </c>
      <c r="Q169" s="235">
        <v>0</v>
      </c>
      <c r="R169" s="235">
        <f>Q169*H169</f>
        <v>0</v>
      </c>
      <c r="S169" s="235">
        <v>0</v>
      </c>
      <c r="T169" s="236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1" t="s">
        <v>139</v>
      </c>
      <c r="AT169" s="231" t="s">
        <v>135</v>
      </c>
      <c r="AU169" s="231" t="s">
        <v>84</v>
      </c>
      <c r="AY169" s="16" t="s">
        <v>133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6" t="s">
        <v>82</v>
      </c>
      <c r="BK169" s="232">
        <f>ROUND(I169*H169,2)</f>
        <v>0</v>
      </c>
      <c r="BL169" s="16" t="s">
        <v>139</v>
      </c>
      <c r="BM169" s="231" t="s">
        <v>700</v>
      </c>
    </row>
    <row r="170" s="14" customFormat="1">
      <c r="A170" s="14"/>
      <c r="B170" s="254"/>
      <c r="C170" s="255"/>
      <c r="D170" s="244" t="s">
        <v>649</v>
      </c>
      <c r="E170" s="256" t="s">
        <v>1</v>
      </c>
      <c r="F170" s="257" t="s">
        <v>701</v>
      </c>
      <c r="G170" s="255"/>
      <c r="H170" s="256" t="s">
        <v>1</v>
      </c>
      <c r="I170" s="258"/>
      <c r="J170" s="255"/>
      <c r="K170" s="255"/>
      <c r="L170" s="259"/>
      <c r="M170" s="260"/>
      <c r="N170" s="261"/>
      <c r="O170" s="261"/>
      <c r="P170" s="261"/>
      <c r="Q170" s="261"/>
      <c r="R170" s="261"/>
      <c r="S170" s="261"/>
      <c r="T170" s="26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3" t="s">
        <v>649</v>
      </c>
      <c r="AU170" s="263" t="s">
        <v>84</v>
      </c>
      <c r="AV170" s="14" t="s">
        <v>82</v>
      </c>
      <c r="AW170" s="14" t="s">
        <v>31</v>
      </c>
      <c r="AX170" s="14" t="s">
        <v>74</v>
      </c>
      <c r="AY170" s="263" t="s">
        <v>133</v>
      </c>
    </row>
    <row r="171" s="13" customFormat="1">
      <c r="A171" s="13"/>
      <c r="B171" s="242"/>
      <c r="C171" s="243"/>
      <c r="D171" s="244" t="s">
        <v>649</v>
      </c>
      <c r="E171" s="245" t="s">
        <v>1</v>
      </c>
      <c r="F171" s="246" t="s">
        <v>702</v>
      </c>
      <c r="G171" s="243"/>
      <c r="H171" s="247">
        <v>420.69799999999998</v>
      </c>
      <c r="I171" s="248"/>
      <c r="J171" s="243"/>
      <c r="K171" s="243"/>
      <c r="L171" s="249"/>
      <c r="M171" s="250"/>
      <c r="N171" s="251"/>
      <c r="O171" s="251"/>
      <c r="P171" s="251"/>
      <c r="Q171" s="251"/>
      <c r="R171" s="251"/>
      <c r="S171" s="251"/>
      <c r="T171" s="25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3" t="s">
        <v>649</v>
      </c>
      <c r="AU171" s="253" t="s">
        <v>84</v>
      </c>
      <c r="AV171" s="13" t="s">
        <v>84</v>
      </c>
      <c r="AW171" s="13" t="s">
        <v>31</v>
      </c>
      <c r="AX171" s="13" t="s">
        <v>74</v>
      </c>
      <c r="AY171" s="253" t="s">
        <v>133</v>
      </c>
    </row>
    <row r="172" s="14" customFormat="1">
      <c r="A172" s="14"/>
      <c r="B172" s="254"/>
      <c r="C172" s="255"/>
      <c r="D172" s="244" t="s">
        <v>649</v>
      </c>
      <c r="E172" s="256" t="s">
        <v>1</v>
      </c>
      <c r="F172" s="257" t="s">
        <v>703</v>
      </c>
      <c r="G172" s="255"/>
      <c r="H172" s="256" t="s">
        <v>1</v>
      </c>
      <c r="I172" s="258"/>
      <c r="J172" s="255"/>
      <c r="K172" s="255"/>
      <c r="L172" s="259"/>
      <c r="M172" s="260"/>
      <c r="N172" s="261"/>
      <c r="O172" s="261"/>
      <c r="P172" s="261"/>
      <c r="Q172" s="261"/>
      <c r="R172" s="261"/>
      <c r="S172" s="261"/>
      <c r="T172" s="26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3" t="s">
        <v>649</v>
      </c>
      <c r="AU172" s="263" t="s">
        <v>84</v>
      </c>
      <c r="AV172" s="14" t="s">
        <v>82</v>
      </c>
      <c r="AW172" s="14" t="s">
        <v>31</v>
      </c>
      <c r="AX172" s="14" t="s">
        <v>74</v>
      </c>
      <c r="AY172" s="263" t="s">
        <v>133</v>
      </c>
    </row>
    <row r="173" s="13" customFormat="1">
      <c r="A173" s="13"/>
      <c r="B173" s="242"/>
      <c r="C173" s="243"/>
      <c r="D173" s="244" t="s">
        <v>649</v>
      </c>
      <c r="E173" s="245" t="s">
        <v>1</v>
      </c>
      <c r="F173" s="246" t="s">
        <v>704</v>
      </c>
      <c r="G173" s="243"/>
      <c r="H173" s="247">
        <v>111.264</v>
      </c>
      <c r="I173" s="248"/>
      <c r="J173" s="243"/>
      <c r="K173" s="243"/>
      <c r="L173" s="249"/>
      <c r="M173" s="250"/>
      <c r="N173" s="251"/>
      <c r="O173" s="251"/>
      <c r="P173" s="251"/>
      <c r="Q173" s="251"/>
      <c r="R173" s="251"/>
      <c r="S173" s="251"/>
      <c r="T173" s="25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3" t="s">
        <v>649</v>
      </c>
      <c r="AU173" s="253" t="s">
        <v>84</v>
      </c>
      <c r="AV173" s="13" t="s">
        <v>84</v>
      </c>
      <c r="AW173" s="13" t="s">
        <v>31</v>
      </c>
      <c r="AX173" s="13" t="s">
        <v>74</v>
      </c>
      <c r="AY173" s="253" t="s">
        <v>133</v>
      </c>
    </row>
    <row r="174" s="13" customFormat="1">
      <c r="A174" s="13"/>
      <c r="B174" s="242"/>
      <c r="C174" s="243"/>
      <c r="D174" s="244" t="s">
        <v>649</v>
      </c>
      <c r="E174" s="245" t="s">
        <v>1</v>
      </c>
      <c r="F174" s="246" t="s">
        <v>673</v>
      </c>
      <c r="G174" s="243"/>
      <c r="H174" s="247">
        <v>16.405999999999999</v>
      </c>
      <c r="I174" s="248"/>
      <c r="J174" s="243"/>
      <c r="K174" s="243"/>
      <c r="L174" s="249"/>
      <c r="M174" s="250"/>
      <c r="N174" s="251"/>
      <c r="O174" s="251"/>
      <c r="P174" s="251"/>
      <c r="Q174" s="251"/>
      <c r="R174" s="251"/>
      <c r="S174" s="251"/>
      <c r="T174" s="25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3" t="s">
        <v>649</v>
      </c>
      <c r="AU174" s="253" t="s">
        <v>84</v>
      </c>
      <c r="AV174" s="13" t="s">
        <v>84</v>
      </c>
      <c r="AW174" s="13" t="s">
        <v>31</v>
      </c>
      <c r="AX174" s="13" t="s">
        <v>74</v>
      </c>
      <c r="AY174" s="253" t="s">
        <v>133</v>
      </c>
    </row>
    <row r="175" s="13" customFormat="1">
      <c r="A175" s="13"/>
      <c r="B175" s="242"/>
      <c r="C175" s="243"/>
      <c r="D175" s="244" t="s">
        <v>649</v>
      </c>
      <c r="E175" s="245" t="s">
        <v>1</v>
      </c>
      <c r="F175" s="246" t="s">
        <v>705</v>
      </c>
      <c r="G175" s="243"/>
      <c r="H175" s="247">
        <v>134.00800000000001</v>
      </c>
      <c r="I175" s="248"/>
      <c r="J175" s="243"/>
      <c r="K175" s="243"/>
      <c r="L175" s="249"/>
      <c r="M175" s="250"/>
      <c r="N175" s="251"/>
      <c r="O175" s="251"/>
      <c r="P175" s="251"/>
      <c r="Q175" s="251"/>
      <c r="R175" s="251"/>
      <c r="S175" s="251"/>
      <c r="T175" s="25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3" t="s">
        <v>649</v>
      </c>
      <c r="AU175" s="253" t="s">
        <v>84</v>
      </c>
      <c r="AV175" s="13" t="s">
        <v>84</v>
      </c>
      <c r="AW175" s="13" t="s">
        <v>31</v>
      </c>
      <c r="AX175" s="13" t="s">
        <v>74</v>
      </c>
      <c r="AY175" s="253" t="s">
        <v>133</v>
      </c>
    </row>
    <row r="176" s="13" customFormat="1">
      <c r="A176" s="13"/>
      <c r="B176" s="242"/>
      <c r="C176" s="243"/>
      <c r="D176" s="244" t="s">
        <v>649</v>
      </c>
      <c r="E176" s="245" t="s">
        <v>1</v>
      </c>
      <c r="F176" s="246" t="s">
        <v>706</v>
      </c>
      <c r="G176" s="243"/>
      <c r="H176" s="247">
        <v>16.733000000000001</v>
      </c>
      <c r="I176" s="248"/>
      <c r="J176" s="243"/>
      <c r="K176" s="243"/>
      <c r="L176" s="249"/>
      <c r="M176" s="250"/>
      <c r="N176" s="251"/>
      <c r="O176" s="251"/>
      <c r="P176" s="251"/>
      <c r="Q176" s="251"/>
      <c r="R176" s="251"/>
      <c r="S176" s="251"/>
      <c r="T176" s="25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3" t="s">
        <v>649</v>
      </c>
      <c r="AU176" s="253" t="s">
        <v>84</v>
      </c>
      <c r="AV176" s="13" t="s">
        <v>84</v>
      </c>
      <c r="AW176" s="13" t="s">
        <v>31</v>
      </c>
      <c r="AX176" s="13" t="s">
        <v>74</v>
      </c>
      <c r="AY176" s="253" t="s">
        <v>133</v>
      </c>
    </row>
    <row r="177" s="2" customFormat="1" ht="37.8" customHeight="1">
      <c r="A177" s="37"/>
      <c r="B177" s="38"/>
      <c r="C177" s="218" t="s">
        <v>169</v>
      </c>
      <c r="D177" s="218" t="s">
        <v>135</v>
      </c>
      <c r="E177" s="219" t="s">
        <v>707</v>
      </c>
      <c r="F177" s="220" t="s">
        <v>708</v>
      </c>
      <c r="G177" s="221" t="s">
        <v>229</v>
      </c>
      <c r="H177" s="222">
        <v>152.65299999999999</v>
      </c>
      <c r="I177" s="223"/>
      <c r="J177" s="224">
        <f>ROUND(I177*H177,2)</f>
        <v>0</v>
      </c>
      <c r="K177" s="225"/>
      <c r="L177" s="43"/>
      <c r="M177" s="233" t="s">
        <v>1</v>
      </c>
      <c r="N177" s="234" t="s">
        <v>39</v>
      </c>
      <c r="O177" s="90"/>
      <c r="P177" s="235">
        <f>O177*H177</f>
        <v>0</v>
      </c>
      <c r="Q177" s="235">
        <v>0</v>
      </c>
      <c r="R177" s="235">
        <f>Q177*H177</f>
        <v>0</v>
      </c>
      <c r="S177" s="235">
        <v>0</v>
      </c>
      <c r="T177" s="236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1" t="s">
        <v>139</v>
      </c>
      <c r="AT177" s="231" t="s">
        <v>135</v>
      </c>
      <c r="AU177" s="231" t="s">
        <v>84</v>
      </c>
      <c r="AY177" s="16" t="s">
        <v>133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6" t="s">
        <v>82</v>
      </c>
      <c r="BK177" s="232">
        <f>ROUND(I177*H177,2)</f>
        <v>0</v>
      </c>
      <c r="BL177" s="16" t="s">
        <v>139</v>
      </c>
      <c r="BM177" s="231" t="s">
        <v>709</v>
      </c>
    </row>
    <row r="178" s="13" customFormat="1">
      <c r="A178" s="13"/>
      <c r="B178" s="242"/>
      <c r="C178" s="243"/>
      <c r="D178" s="244" t="s">
        <v>649</v>
      </c>
      <c r="E178" s="245" t="s">
        <v>1</v>
      </c>
      <c r="F178" s="246" t="s">
        <v>710</v>
      </c>
      <c r="G178" s="243"/>
      <c r="H178" s="247">
        <v>152.65299999999999</v>
      </c>
      <c r="I178" s="248"/>
      <c r="J178" s="243"/>
      <c r="K178" s="243"/>
      <c r="L178" s="249"/>
      <c r="M178" s="250"/>
      <c r="N178" s="251"/>
      <c r="O178" s="251"/>
      <c r="P178" s="251"/>
      <c r="Q178" s="251"/>
      <c r="R178" s="251"/>
      <c r="S178" s="251"/>
      <c r="T178" s="25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3" t="s">
        <v>649</v>
      </c>
      <c r="AU178" s="253" t="s">
        <v>84</v>
      </c>
      <c r="AV178" s="13" t="s">
        <v>84</v>
      </c>
      <c r="AW178" s="13" t="s">
        <v>31</v>
      </c>
      <c r="AX178" s="13" t="s">
        <v>74</v>
      </c>
      <c r="AY178" s="253" t="s">
        <v>133</v>
      </c>
    </row>
    <row r="179" s="2" customFormat="1" ht="33" customHeight="1">
      <c r="A179" s="37"/>
      <c r="B179" s="38"/>
      <c r="C179" s="218" t="s">
        <v>524</v>
      </c>
      <c r="D179" s="218" t="s">
        <v>135</v>
      </c>
      <c r="E179" s="219" t="s">
        <v>711</v>
      </c>
      <c r="F179" s="220" t="s">
        <v>712</v>
      </c>
      <c r="G179" s="221" t="s">
        <v>581</v>
      </c>
      <c r="H179" s="222">
        <v>256.11700000000002</v>
      </c>
      <c r="I179" s="223"/>
      <c r="J179" s="224">
        <f>ROUND(I179*H179,2)</f>
        <v>0</v>
      </c>
      <c r="K179" s="225"/>
      <c r="L179" s="43"/>
      <c r="M179" s="233" t="s">
        <v>1</v>
      </c>
      <c r="N179" s="234" t="s">
        <v>39</v>
      </c>
      <c r="O179" s="90"/>
      <c r="P179" s="235">
        <f>O179*H179</f>
        <v>0</v>
      </c>
      <c r="Q179" s="235">
        <v>0</v>
      </c>
      <c r="R179" s="235">
        <f>Q179*H179</f>
        <v>0</v>
      </c>
      <c r="S179" s="235">
        <v>0</v>
      </c>
      <c r="T179" s="236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1" t="s">
        <v>139</v>
      </c>
      <c r="AT179" s="231" t="s">
        <v>135</v>
      </c>
      <c r="AU179" s="231" t="s">
        <v>84</v>
      </c>
      <c r="AY179" s="16" t="s">
        <v>133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6" t="s">
        <v>82</v>
      </c>
      <c r="BK179" s="232">
        <f>ROUND(I179*H179,2)</f>
        <v>0</v>
      </c>
      <c r="BL179" s="16" t="s">
        <v>139</v>
      </c>
      <c r="BM179" s="231" t="s">
        <v>713</v>
      </c>
    </row>
    <row r="180" s="13" customFormat="1">
      <c r="A180" s="13"/>
      <c r="B180" s="242"/>
      <c r="C180" s="243"/>
      <c r="D180" s="244" t="s">
        <v>649</v>
      </c>
      <c r="E180" s="245" t="s">
        <v>1</v>
      </c>
      <c r="F180" s="246" t="s">
        <v>714</v>
      </c>
      <c r="G180" s="243"/>
      <c r="H180" s="247">
        <v>256.11700000000002</v>
      </c>
      <c r="I180" s="248"/>
      <c r="J180" s="243"/>
      <c r="K180" s="243"/>
      <c r="L180" s="249"/>
      <c r="M180" s="250"/>
      <c r="N180" s="251"/>
      <c r="O180" s="251"/>
      <c r="P180" s="251"/>
      <c r="Q180" s="251"/>
      <c r="R180" s="251"/>
      <c r="S180" s="251"/>
      <c r="T180" s="25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3" t="s">
        <v>649</v>
      </c>
      <c r="AU180" s="253" t="s">
        <v>84</v>
      </c>
      <c r="AV180" s="13" t="s">
        <v>84</v>
      </c>
      <c r="AW180" s="13" t="s">
        <v>31</v>
      </c>
      <c r="AX180" s="13" t="s">
        <v>74</v>
      </c>
      <c r="AY180" s="253" t="s">
        <v>133</v>
      </c>
    </row>
    <row r="181" s="2" customFormat="1" ht="24.15" customHeight="1">
      <c r="A181" s="37"/>
      <c r="B181" s="38"/>
      <c r="C181" s="218" t="s">
        <v>172</v>
      </c>
      <c r="D181" s="218" t="s">
        <v>135</v>
      </c>
      <c r="E181" s="219" t="s">
        <v>715</v>
      </c>
      <c r="F181" s="220" t="s">
        <v>716</v>
      </c>
      <c r="G181" s="221" t="s">
        <v>229</v>
      </c>
      <c r="H181" s="222">
        <v>16.399999999999999</v>
      </c>
      <c r="I181" s="223"/>
      <c r="J181" s="224">
        <f>ROUND(I181*H181,2)</f>
        <v>0</v>
      </c>
      <c r="K181" s="225"/>
      <c r="L181" s="43"/>
      <c r="M181" s="233" t="s">
        <v>1</v>
      </c>
      <c r="N181" s="234" t="s">
        <v>39</v>
      </c>
      <c r="O181" s="90"/>
      <c r="P181" s="235">
        <f>O181*H181</f>
        <v>0</v>
      </c>
      <c r="Q181" s="235">
        <v>0</v>
      </c>
      <c r="R181" s="235">
        <f>Q181*H181</f>
        <v>0</v>
      </c>
      <c r="S181" s="235">
        <v>0</v>
      </c>
      <c r="T181" s="236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1" t="s">
        <v>139</v>
      </c>
      <c r="AT181" s="231" t="s">
        <v>135</v>
      </c>
      <c r="AU181" s="231" t="s">
        <v>84</v>
      </c>
      <c r="AY181" s="16" t="s">
        <v>133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6" t="s">
        <v>82</v>
      </c>
      <c r="BK181" s="232">
        <f>ROUND(I181*H181,2)</f>
        <v>0</v>
      </c>
      <c r="BL181" s="16" t="s">
        <v>139</v>
      </c>
      <c r="BM181" s="231" t="s">
        <v>717</v>
      </c>
    </row>
    <row r="182" s="14" customFormat="1">
      <c r="A182" s="14"/>
      <c r="B182" s="254"/>
      <c r="C182" s="255"/>
      <c r="D182" s="244" t="s">
        <v>649</v>
      </c>
      <c r="E182" s="256" t="s">
        <v>1</v>
      </c>
      <c r="F182" s="257" t="s">
        <v>666</v>
      </c>
      <c r="G182" s="255"/>
      <c r="H182" s="256" t="s">
        <v>1</v>
      </c>
      <c r="I182" s="258"/>
      <c r="J182" s="255"/>
      <c r="K182" s="255"/>
      <c r="L182" s="259"/>
      <c r="M182" s="260"/>
      <c r="N182" s="261"/>
      <c r="O182" s="261"/>
      <c r="P182" s="261"/>
      <c r="Q182" s="261"/>
      <c r="R182" s="261"/>
      <c r="S182" s="261"/>
      <c r="T182" s="26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3" t="s">
        <v>649</v>
      </c>
      <c r="AU182" s="263" t="s">
        <v>84</v>
      </c>
      <c r="AV182" s="14" t="s">
        <v>82</v>
      </c>
      <c r="AW182" s="14" t="s">
        <v>31</v>
      </c>
      <c r="AX182" s="14" t="s">
        <v>74</v>
      </c>
      <c r="AY182" s="263" t="s">
        <v>133</v>
      </c>
    </row>
    <row r="183" s="13" customFormat="1">
      <c r="A183" s="13"/>
      <c r="B183" s="242"/>
      <c r="C183" s="243"/>
      <c r="D183" s="244" t="s">
        <v>649</v>
      </c>
      <c r="E183" s="245" t="s">
        <v>1</v>
      </c>
      <c r="F183" s="246" t="s">
        <v>718</v>
      </c>
      <c r="G183" s="243"/>
      <c r="H183" s="247">
        <v>4.4000000000000004</v>
      </c>
      <c r="I183" s="248"/>
      <c r="J183" s="243"/>
      <c r="K183" s="243"/>
      <c r="L183" s="249"/>
      <c r="M183" s="250"/>
      <c r="N183" s="251"/>
      <c r="O183" s="251"/>
      <c r="P183" s="251"/>
      <c r="Q183" s="251"/>
      <c r="R183" s="251"/>
      <c r="S183" s="251"/>
      <c r="T183" s="25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3" t="s">
        <v>649</v>
      </c>
      <c r="AU183" s="253" t="s">
        <v>84</v>
      </c>
      <c r="AV183" s="13" t="s">
        <v>84</v>
      </c>
      <c r="AW183" s="13" t="s">
        <v>31</v>
      </c>
      <c r="AX183" s="13" t="s">
        <v>74</v>
      </c>
      <c r="AY183" s="253" t="s">
        <v>133</v>
      </c>
    </row>
    <row r="184" s="14" customFormat="1">
      <c r="A184" s="14"/>
      <c r="B184" s="254"/>
      <c r="C184" s="255"/>
      <c r="D184" s="244" t="s">
        <v>649</v>
      </c>
      <c r="E184" s="256" t="s">
        <v>1</v>
      </c>
      <c r="F184" s="257" t="s">
        <v>668</v>
      </c>
      <c r="G184" s="255"/>
      <c r="H184" s="256" t="s">
        <v>1</v>
      </c>
      <c r="I184" s="258"/>
      <c r="J184" s="255"/>
      <c r="K184" s="255"/>
      <c r="L184" s="259"/>
      <c r="M184" s="260"/>
      <c r="N184" s="261"/>
      <c r="O184" s="261"/>
      <c r="P184" s="261"/>
      <c r="Q184" s="261"/>
      <c r="R184" s="261"/>
      <c r="S184" s="261"/>
      <c r="T184" s="26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3" t="s">
        <v>649</v>
      </c>
      <c r="AU184" s="263" t="s">
        <v>84</v>
      </c>
      <c r="AV184" s="14" t="s">
        <v>82</v>
      </c>
      <c r="AW184" s="14" t="s">
        <v>31</v>
      </c>
      <c r="AX184" s="14" t="s">
        <v>74</v>
      </c>
      <c r="AY184" s="263" t="s">
        <v>133</v>
      </c>
    </row>
    <row r="185" s="13" customFormat="1">
      <c r="A185" s="13"/>
      <c r="B185" s="242"/>
      <c r="C185" s="243"/>
      <c r="D185" s="244" t="s">
        <v>649</v>
      </c>
      <c r="E185" s="245" t="s">
        <v>1</v>
      </c>
      <c r="F185" s="246" t="s">
        <v>719</v>
      </c>
      <c r="G185" s="243"/>
      <c r="H185" s="247">
        <v>12</v>
      </c>
      <c r="I185" s="248"/>
      <c r="J185" s="243"/>
      <c r="K185" s="243"/>
      <c r="L185" s="249"/>
      <c r="M185" s="250"/>
      <c r="N185" s="251"/>
      <c r="O185" s="251"/>
      <c r="P185" s="251"/>
      <c r="Q185" s="251"/>
      <c r="R185" s="251"/>
      <c r="S185" s="251"/>
      <c r="T185" s="25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3" t="s">
        <v>649</v>
      </c>
      <c r="AU185" s="253" t="s">
        <v>84</v>
      </c>
      <c r="AV185" s="13" t="s">
        <v>84</v>
      </c>
      <c r="AW185" s="13" t="s">
        <v>31</v>
      </c>
      <c r="AX185" s="13" t="s">
        <v>74</v>
      </c>
      <c r="AY185" s="253" t="s">
        <v>133</v>
      </c>
    </row>
    <row r="186" s="2" customFormat="1" ht="21.75" customHeight="1">
      <c r="A186" s="37"/>
      <c r="B186" s="38"/>
      <c r="C186" s="218" t="s">
        <v>531</v>
      </c>
      <c r="D186" s="218" t="s">
        <v>135</v>
      </c>
      <c r="E186" s="219" t="s">
        <v>720</v>
      </c>
      <c r="F186" s="220" t="s">
        <v>721</v>
      </c>
      <c r="G186" s="221" t="s">
        <v>229</v>
      </c>
      <c r="H186" s="222">
        <v>294.81099999999998</v>
      </c>
      <c r="I186" s="223"/>
      <c r="J186" s="224">
        <f>ROUND(I186*H186,2)</f>
        <v>0</v>
      </c>
      <c r="K186" s="225"/>
      <c r="L186" s="43"/>
      <c r="M186" s="233" t="s">
        <v>1</v>
      </c>
      <c r="N186" s="234" t="s">
        <v>39</v>
      </c>
      <c r="O186" s="90"/>
      <c r="P186" s="235">
        <f>O186*H186</f>
        <v>0</v>
      </c>
      <c r="Q186" s="235">
        <v>0</v>
      </c>
      <c r="R186" s="235">
        <f>Q186*H186</f>
        <v>0</v>
      </c>
      <c r="S186" s="235">
        <v>0</v>
      </c>
      <c r="T186" s="236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1" t="s">
        <v>139</v>
      </c>
      <c r="AT186" s="231" t="s">
        <v>135</v>
      </c>
      <c r="AU186" s="231" t="s">
        <v>84</v>
      </c>
      <c r="AY186" s="16" t="s">
        <v>133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6" t="s">
        <v>82</v>
      </c>
      <c r="BK186" s="232">
        <f>ROUND(I186*H186,2)</f>
        <v>0</v>
      </c>
      <c r="BL186" s="16" t="s">
        <v>139</v>
      </c>
      <c r="BM186" s="231" t="s">
        <v>722</v>
      </c>
    </row>
    <row r="187" s="13" customFormat="1">
      <c r="A187" s="13"/>
      <c r="B187" s="242"/>
      <c r="C187" s="243"/>
      <c r="D187" s="244" t="s">
        <v>649</v>
      </c>
      <c r="E187" s="245" t="s">
        <v>1</v>
      </c>
      <c r="F187" s="246" t="s">
        <v>723</v>
      </c>
      <c r="G187" s="243"/>
      <c r="H187" s="247">
        <v>294.81099999999998</v>
      </c>
      <c r="I187" s="248"/>
      <c r="J187" s="243"/>
      <c r="K187" s="243"/>
      <c r="L187" s="249"/>
      <c r="M187" s="250"/>
      <c r="N187" s="251"/>
      <c r="O187" s="251"/>
      <c r="P187" s="251"/>
      <c r="Q187" s="251"/>
      <c r="R187" s="251"/>
      <c r="S187" s="251"/>
      <c r="T187" s="25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3" t="s">
        <v>649</v>
      </c>
      <c r="AU187" s="253" t="s">
        <v>84</v>
      </c>
      <c r="AV187" s="13" t="s">
        <v>84</v>
      </c>
      <c r="AW187" s="13" t="s">
        <v>31</v>
      </c>
      <c r="AX187" s="13" t="s">
        <v>74</v>
      </c>
      <c r="AY187" s="253" t="s">
        <v>133</v>
      </c>
    </row>
    <row r="188" s="2" customFormat="1" ht="24.15" customHeight="1">
      <c r="A188" s="37"/>
      <c r="B188" s="38"/>
      <c r="C188" s="218" t="s">
        <v>177</v>
      </c>
      <c r="D188" s="218" t="s">
        <v>135</v>
      </c>
      <c r="E188" s="219" t="s">
        <v>724</v>
      </c>
      <c r="F188" s="220" t="s">
        <v>725</v>
      </c>
      <c r="G188" s="221" t="s">
        <v>229</v>
      </c>
      <c r="H188" s="222">
        <v>278.411</v>
      </c>
      <c r="I188" s="223"/>
      <c r="J188" s="224">
        <f>ROUND(I188*H188,2)</f>
        <v>0</v>
      </c>
      <c r="K188" s="225"/>
      <c r="L188" s="43"/>
      <c r="M188" s="233" t="s">
        <v>1</v>
      </c>
      <c r="N188" s="234" t="s">
        <v>39</v>
      </c>
      <c r="O188" s="90"/>
      <c r="P188" s="235">
        <f>O188*H188</f>
        <v>0</v>
      </c>
      <c r="Q188" s="235">
        <v>0</v>
      </c>
      <c r="R188" s="235">
        <f>Q188*H188</f>
        <v>0</v>
      </c>
      <c r="S188" s="235">
        <v>0</v>
      </c>
      <c r="T188" s="236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1" t="s">
        <v>139</v>
      </c>
      <c r="AT188" s="231" t="s">
        <v>135</v>
      </c>
      <c r="AU188" s="231" t="s">
        <v>84</v>
      </c>
      <c r="AY188" s="16" t="s">
        <v>133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6" t="s">
        <v>82</v>
      </c>
      <c r="BK188" s="232">
        <f>ROUND(I188*H188,2)</f>
        <v>0</v>
      </c>
      <c r="BL188" s="16" t="s">
        <v>139</v>
      </c>
      <c r="BM188" s="231" t="s">
        <v>726</v>
      </c>
    </row>
    <row r="189" s="2" customFormat="1" ht="24.15" customHeight="1">
      <c r="A189" s="37"/>
      <c r="B189" s="38"/>
      <c r="C189" s="218" t="s">
        <v>536</v>
      </c>
      <c r="D189" s="218" t="s">
        <v>135</v>
      </c>
      <c r="E189" s="219" t="s">
        <v>727</v>
      </c>
      <c r="F189" s="220" t="s">
        <v>728</v>
      </c>
      <c r="G189" s="221" t="s">
        <v>442</v>
      </c>
      <c r="H189" s="222">
        <v>74.418999999999997</v>
      </c>
      <c r="I189" s="223"/>
      <c r="J189" s="224">
        <f>ROUND(I189*H189,2)</f>
        <v>0</v>
      </c>
      <c r="K189" s="225"/>
      <c r="L189" s="43"/>
      <c r="M189" s="233" t="s">
        <v>1</v>
      </c>
      <c r="N189" s="234" t="s">
        <v>39</v>
      </c>
      <c r="O189" s="90"/>
      <c r="P189" s="235">
        <f>O189*H189</f>
        <v>0</v>
      </c>
      <c r="Q189" s="235">
        <v>0</v>
      </c>
      <c r="R189" s="235">
        <f>Q189*H189</f>
        <v>0</v>
      </c>
      <c r="S189" s="235">
        <v>0</v>
      </c>
      <c r="T189" s="236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1" t="s">
        <v>139</v>
      </c>
      <c r="AT189" s="231" t="s">
        <v>135</v>
      </c>
      <c r="AU189" s="231" t="s">
        <v>84</v>
      </c>
      <c r="AY189" s="16" t="s">
        <v>133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6" t="s">
        <v>82</v>
      </c>
      <c r="BK189" s="232">
        <f>ROUND(I189*H189,2)</f>
        <v>0</v>
      </c>
      <c r="BL189" s="16" t="s">
        <v>139</v>
      </c>
      <c r="BM189" s="231" t="s">
        <v>729</v>
      </c>
    </row>
    <row r="190" s="13" customFormat="1">
      <c r="A190" s="13"/>
      <c r="B190" s="242"/>
      <c r="C190" s="243"/>
      <c r="D190" s="244" t="s">
        <v>649</v>
      </c>
      <c r="E190" s="245" t="s">
        <v>1</v>
      </c>
      <c r="F190" s="246" t="s">
        <v>730</v>
      </c>
      <c r="G190" s="243"/>
      <c r="H190" s="247">
        <v>74.418999999999997</v>
      </c>
      <c r="I190" s="248"/>
      <c r="J190" s="243"/>
      <c r="K190" s="243"/>
      <c r="L190" s="249"/>
      <c r="M190" s="250"/>
      <c r="N190" s="251"/>
      <c r="O190" s="251"/>
      <c r="P190" s="251"/>
      <c r="Q190" s="251"/>
      <c r="R190" s="251"/>
      <c r="S190" s="251"/>
      <c r="T190" s="25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3" t="s">
        <v>649</v>
      </c>
      <c r="AU190" s="253" t="s">
        <v>84</v>
      </c>
      <c r="AV190" s="13" t="s">
        <v>84</v>
      </c>
      <c r="AW190" s="13" t="s">
        <v>31</v>
      </c>
      <c r="AX190" s="13" t="s">
        <v>74</v>
      </c>
      <c r="AY190" s="253" t="s">
        <v>133</v>
      </c>
    </row>
    <row r="191" s="2" customFormat="1" ht="33" customHeight="1">
      <c r="A191" s="37"/>
      <c r="B191" s="38"/>
      <c r="C191" s="218" t="s">
        <v>180</v>
      </c>
      <c r="D191" s="218" t="s">
        <v>135</v>
      </c>
      <c r="E191" s="219" t="s">
        <v>731</v>
      </c>
      <c r="F191" s="220" t="s">
        <v>732</v>
      </c>
      <c r="G191" s="221" t="s">
        <v>644</v>
      </c>
      <c r="H191" s="222">
        <v>2</v>
      </c>
      <c r="I191" s="223"/>
      <c r="J191" s="224">
        <f>ROUND(I191*H191,2)</f>
        <v>0</v>
      </c>
      <c r="K191" s="225"/>
      <c r="L191" s="43"/>
      <c r="M191" s="233" t="s">
        <v>1</v>
      </c>
      <c r="N191" s="234" t="s">
        <v>39</v>
      </c>
      <c r="O191" s="90"/>
      <c r="P191" s="235">
        <f>O191*H191</f>
        <v>0</v>
      </c>
      <c r="Q191" s="235">
        <v>0</v>
      </c>
      <c r="R191" s="235">
        <f>Q191*H191</f>
        <v>0</v>
      </c>
      <c r="S191" s="235">
        <v>0</v>
      </c>
      <c r="T191" s="236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1" t="s">
        <v>139</v>
      </c>
      <c r="AT191" s="231" t="s">
        <v>135</v>
      </c>
      <c r="AU191" s="231" t="s">
        <v>84</v>
      </c>
      <c r="AY191" s="16" t="s">
        <v>133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6" t="s">
        <v>82</v>
      </c>
      <c r="BK191" s="232">
        <f>ROUND(I191*H191,2)</f>
        <v>0</v>
      </c>
      <c r="BL191" s="16" t="s">
        <v>139</v>
      </c>
      <c r="BM191" s="231" t="s">
        <v>733</v>
      </c>
    </row>
    <row r="192" s="2" customFormat="1" ht="24.15" customHeight="1">
      <c r="A192" s="37"/>
      <c r="B192" s="38"/>
      <c r="C192" s="218" t="s">
        <v>7</v>
      </c>
      <c r="D192" s="218" t="s">
        <v>135</v>
      </c>
      <c r="E192" s="219" t="s">
        <v>734</v>
      </c>
      <c r="F192" s="220" t="s">
        <v>735</v>
      </c>
      <c r="G192" s="221" t="s">
        <v>644</v>
      </c>
      <c r="H192" s="222">
        <v>2</v>
      </c>
      <c r="I192" s="223"/>
      <c r="J192" s="224">
        <f>ROUND(I192*H192,2)</f>
        <v>0</v>
      </c>
      <c r="K192" s="225"/>
      <c r="L192" s="43"/>
      <c r="M192" s="233" t="s">
        <v>1</v>
      </c>
      <c r="N192" s="234" t="s">
        <v>39</v>
      </c>
      <c r="O192" s="90"/>
      <c r="P192" s="235">
        <f>O192*H192</f>
        <v>0</v>
      </c>
      <c r="Q192" s="235">
        <v>0</v>
      </c>
      <c r="R192" s="235">
        <f>Q192*H192</f>
        <v>0</v>
      </c>
      <c r="S192" s="235">
        <v>0</v>
      </c>
      <c r="T192" s="236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1" t="s">
        <v>139</v>
      </c>
      <c r="AT192" s="231" t="s">
        <v>135</v>
      </c>
      <c r="AU192" s="231" t="s">
        <v>84</v>
      </c>
      <c r="AY192" s="16" t="s">
        <v>133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6" t="s">
        <v>82</v>
      </c>
      <c r="BK192" s="232">
        <f>ROUND(I192*H192,2)</f>
        <v>0</v>
      </c>
      <c r="BL192" s="16" t="s">
        <v>139</v>
      </c>
      <c r="BM192" s="231" t="s">
        <v>736</v>
      </c>
    </row>
    <row r="193" s="2" customFormat="1" ht="16.5" customHeight="1">
      <c r="A193" s="37"/>
      <c r="B193" s="38"/>
      <c r="C193" s="264" t="s">
        <v>184</v>
      </c>
      <c r="D193" s="264" t="s">
        <v>737</v>
      </c>
      <c r="E193" s="265" t="s">
        <v>738</v>
      </c>
      <c r="F193" s="266" t="s">
        <v>739</v>
      </c>
      <c r="G193" s="267" t="s">
        <v>644</v>
      </c>
      <c r="H193" s="268">
        <v>2</v>
      </c>
      <c r="I193" s="269"/>
      <c r="J193" s="270">
        <f>ROUND(I193*H193,2)</f>
        <v>0</v>
      </c>
      <c r="K193" s="271"/>
      <c r="L193" s="272"/>
      <c r="M193" s="273" t="s">
        <v>1</v>
      </c>
      <c r="N193" s="274" t="s">
        <v>39</v>
      </c>
      <c r="O193" s="90"/>
      <c r="P193" s="235">
        <f>O193*H193</f>
        <v>0</v>
      </c>
      <c r="Q193" s="235">
        <v>0.027</v>
      </c>
      <c r="R193" s="235">
        <f>Q193*H193</f>
        <v>0.053999999999999999</v>
      </c>
      <c r="S193" s="235">
        <v>0</v>
      </c>
      <c r="T193" s="236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1" t="s">
        <v>158</v>
      </c>
      <c r="AT193" s="231" t="s">
        <v>737</v>
      </c>
      <c r="AU193" s="231" t="s">
        <v>84</v>
      </c>
      <c r="AY193" s="16" t="s">
        <v>133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6" t="s">
        <v>82</v>
      </c>
      <c r="BK193" s="232">
        <f>ROUND(I193*H193,2)</f>
        <v>0</v>
      </c>
      <c r="BL193" s="16" t="s">
        <v>139</v>
      </c>
      <c r="BM193" s="231" t="s">
        <v>740</v>
      </c>
    </row>
    <row r="194" s="2" customFormat="1" ht="24.15" customHeight="1">
      <c r="A194" s="37"/>
      <c r="B194" s="38"/>
      <c r="C194" s="218" t="s">
        <v>545</v>
      </c>
      <c r="D194" s="218" t="s">
        <v>135</v>
      </c>
      <c r="E194" s="219" t="s">
        <v>741</v>
      </c>
      <c r="F194" s="220" t="s">
        <v>742</v>
      </c>
      <c r="G194" s="221" t="s">
        <v>644</v>
      </c>
      <c r="H194" s="222">
        <v>8</v>
      </c>
      <c r="I194" s="223"/>
      <c r="J194" s="224">
        <f>ROUND(I194*H194,2)</f>
        <v>0</v>
      </c>
      <c r="K194" s="225"/>
      <c r="L194" s="43"/>
      <c r="M194" s="233" t="s">
        <v>1</v>
      </c>
      <c r="N194" s="234" t="s">
        <v>39</v>
      </c>
      <c r="O194" s="90"/>
      <c r="P194" s="235">
        <f>O194*H194</f>
        <v>0</v>
      </c>
      <c r="Q194" s="235">
        <v>0.01281</v>
      </c>
      <c r="R194" s="235">
        <f>Q194*H194</f>
        <v>0.10248</v>
      </c>
      <c r="S194" s="235">
        <v>0</v>
      </c>
      <c r="T194" s="236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1" t="s">
        <v>139</v>
      </c>
      <c r="AT194" s="231" t="s">
        <v>135</v>
      </c>
      <c r="AU194" s="231" t="s">
        <v>84</v>
      </c>
      <c r="AY194" s="16" t="s">
        <v>133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6" t="s">
        <v>82</v>
      </c>
      <c r="BK194" s="232">
        <f>ROUND(I194*H194,2)</f>
        <v>0</v>
      </c>
      <c r="BL194" s="16" t="s">
        <v>139</v>
      </c>
      <c r="BM194" s="231" t="s">
        <v>743</v>
      </c>
    </row>
    <row r="195" s="12" customFormat="1" ht="22.8" customHeight="1">
      <c r="A195" s="12"/>
      <c r="B195" s="202"/>
      <c r="C195" s="203"/>
      <c r="D195" s="204" t="s">
        <v>73</v>
      </c>
      <c r="E195" s="216" t="s">
        <v>84</v>
      </c>
      <c r="F195" s="216" t="s">
        <v>744</v>
      </c>
      <c r="G195" s="203"/>
      <c r="H195" s="203"/>
      <c r="I195" s="206"/>
      <c r="J195" s="217">
        <f>BK195</f>
        <v>0</v>
      </c>
      <c r="K195" s="203"/>
      <c r="L195" s="208"/>
      <c r="M195" s="209"/>
      <c r="N195" s="210"/>
      <c r="O195" s="210"/>
      <c r="P195" s="211">
        <f>SUM(P196:P248)</f>
        <v>0</v>
      </c>
      <c r="Q195" s="210"/>
      <c r="R195" s="211">
        <f>SUM(R196:R248)</f>
        <v>185.54292285</v>
      </c>
      <c r="S195" s="210"/>
      <c r="T195" s="212">
        <f>SUM(T196:T248)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3" t="s">
        <v>82</v>
      </c>
      <c r="AT195" s="214" t="s">
        <v>73</v>
      </c>
      <c r="AU195" s="214" t="s">
        <v>82</v>
      </c>
      <c r="AY195" s="213" t="s">
        <v>133</v>
      </c>
      <c r="BK195" s="215">
        <f>SUM(BK196:BK248)</f>
        <v>0</v>
      </c>
    </row>
    <row r="196" s="2" customFormat="1" ht="24.15" customHeight="1">
      <c r="A196" s="37"/>
      <c r="B196" s="38"/>
      <c r="C196" s="218" t="s">
        <v>187</v>
      </c>
      <c r="D196" s="218" t="s">
        <v>135</v>
      </c>
      <c r="E196" s="219" t="s">
        <v>745</v>
      </c>
      <c r="F196" s="220" t="s">
        <v>746</v>
      </c>
      <c r="G196" s="221" t="s">
        <v>442</v>
      </c>
      <c r="H196" s="222">
        <v>36.100000000000001</v>
      </c>
      <c r="I196" s="223"/>
      <c r="J196" s="224">
        <f>ROUND(I196*H196,2)</f>
        <v>0</v>
      </c>
      <c r="K196" s="225"/>
      <c r="L196" s="43"/>
      <c r="M196" s="233" t="s">
        <v>1</v>
      </c>
      <c r="N196" s="234" t="s">
        <v>39</v>
      </c>
      <c r="O196" s="90"/>
      <c r="P196" s="235">
        <f>O196*H196</f>
        <v>0</v>
      </c>
      <c r="Q196" s="235">
        <v>0.00017000000000000001</v>
      </c>
      <c r="R196" s="235">
        <f>Q196*H196</f>
        <v>0.006137000000000001</v>
      </c>
      <c r="S196" s="235">
        <v>0</v>
      </c>
      <c r="T196" s="236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1" t="s">
        <v>139</v>
      </c>
      <c r="AT196" s="231" t="s">
        <v>135</v>
      </c>
      <c r="AU196" s="231" t="s">
        <v>84</v>
      </c>
      <c r="AY196" s="16" t="s">
        <v>133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6" t="s">
        <v>82</v>
      </c>
      <c r="BK196" s="232">
        <f>ROUND(I196*H196,2)</f>
        <v>0</v>
      </c>
      <c r="BL196" s="16" t="s">
        <v>139</v>
      </c>
      <c r="BM196" s="231" t="s">
        <v>747</v>
      </c>
    </row>
    <row r="197" s="13" customFormat="1">
      <c r="A197" s="13"/>
      <c r="B197" s="242"/>
      <c r="C197" s="243"/>
      <c r="D197" s="244" t="s">
        <v>649</v>
      </c>
      <c r="E197" s="245" t="s">
        <v>1</v>
      </c>
      <c r="F197" s="246" t="s">
        <v>748</v>
      </c>
      <c r="G197" s="243"/>
      <c r="H197" s="247">
        <v>36.100000000000001</v>
      </c>
      <c r="I197" s="248"/>
      <c r="J197" s="243"/>
      <c r="K197" s="243"/>
      <c r="L197" s="249"/>
      <c r="M197" s="250"/>
      <c r="N197" s="251"/>
      <c r="O197" s="251"/>
      <c r="P197" s="251"/>
      <c r="Q197" s="251"/>
      <c r="R197" s="251"/>
      <c r="S197" s="251"/>
      <c r="T197" s="25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3" t="s">
        <v>649</v>
      </c>
      <c r="AU197" s="253" t="s">
        <v>84</v>
      </c>
      <c r="AV197" s="13" t="s">
        <v>84</v>
      </c>
      <c r="AW197" s="13" t="s">
        <v>31</v>
      </c>
      <c r="AX197" s="13" t="s">
        <v>74</v>
      </c>
      <c r="AY197" s="253" t="s">
        <v>133</v>
      </c>
    </row>
    <row r="198" s="2" customFormat="1" ht="24.15" customHeight="1">
      <c r="A198" s="37"/>
      <c r="B198" s="38"/>
      <c r="C198" s="264" t="s">
        <v>550</v>
      </c>
      <c r="D198" s="264" t="s">
        <v>737</v>
      </c>
      <c r="E198" s="265" t="s">
        <v>749</v>
      </c>
      <c r="F198" s="266" t="s">
        <v>750</v>
      </c>
      <c r="G198" s="267" t="s">
        <v>442</v>
      </c>
      <c r="H198" s="268">
        <v>42.759999999999998</v>
      </c>
      <c r="I198" s="269"/>
      <c r="J198" s="270">
        <f>ROUND(I198*H198,2)</f>
        <v>0</v>
      </c>
      <c r="K198" s="271"/>
      <c r="L198" s="272"/>
      <c r="M198" s="273" t="s">
        <v>1</v>
      </c>
      <c r="N198" s="274" t="s">
        <v>39</v>
      </c>
      <c r="O198" s="90"/>
      <c r="P198" s="235">
        <f>O198*H198</f>
        <v>0</v>
      </c>
      <c r="Q198" s="235">
        <v>0.00029999999999999997</v>
      </c>
      <c r="R198" s="235">
        <f>Q198*H198</f>
        <v>0.012827999999999999</v>
      </c>
      <c r="S198" s="235">
        <v>0</v>
      </c>
      <c r="T198" s="236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1" t="s">
        <v>158</v>
      </c>
      <c r="AT198" s="231" t="s">
        <v>737</v>
      </c>
      <c r="AU198" s="231" t="s">
        <v>84</v>
      </c>
      <c r="AY198" s="16" t="s">
        <v>133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6" t="s">
        <v>82</v>
      </c>
      <c r="BK198" s="232">
        <f>ROUND(I198*H198,2)</f>
        <v>0</v>
      </c>
      <c r="BL198" s="16" t="s">
        <v>139</v>
      </c>
      <c r="BM198" s="231" t="s">
        <v>751</v>
      </c>
    </row>
    <row r="199" s="13" customFormat="1">
      <c r="A199" s="13"/>
      <c r="B199" s="242"/>
      <c r="C199" s="243"/>
      <c r="D199" s="244" t="s">
        <v>649</v>
      </c>
      <c r="E199" s="245" t="s">
        <v>1</v>
      </c>
      <c r="F199" s="246" t="s">
        <v>752</v>
      </c>
      <c r="G199" s="243"/>
      <c r="H199" s="247">
        <v>36.100000000000001</v>
      </c>
      <c r="I199" s="248"/>
      <c r="J199" s="243"/>
      <c r="K199" s="243"/>
      <c r="L199" s="249"/>
      <c r="M199" s="250"/>
      <c r="N199" s="251"/>
      <c r="O199" s="251"/>
      <c r="P199" s="251"/>
      <c r="Q199" s="251"/>
      <c r="R199" s="251"/>
      <c r="S199" s="251"/>
      <c r="T199" s="25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3" t="s">
        <v>649</v>
      </c>
      <c r="AU199" s="253" t="s">
        <v>84</v>
      </c>
      <c r="AV199" s="13" t="s">
        <v>84</v>
      </c>
      <c r="AW199" s="13" t="s">
        <v>31</v>
      </c>
      <c r="AX199" s="13" t="s">
        <v>74</v>
      </c>
      <c r="AY199" s="253" t="s">
        <v>133</v>
      </c>
    </row>
    <row r="200" s="13" customFormat="1">
      <c r="A200" s="13"/>
      <c r="B200" s="242"/>
      <c r="C200" s="243"/>
      <c r="D200" s="244" t="s">
        <v>649</v>
      </c>
      <c r="E200" s="243"/>
      <c r="F200" s="246" t="s">
        <v>753</v>
      </c>
      <c r="G200" s="243"/>
      <c r="H200" s="247">
        <v>42.759999999999998</v>
      </c>
      <c r="I200" s="248"/>
      <c r="J200" s="243"/>
      <c r="K200" s="243"/>
      <c r="L200" s="249"/>
      <c r="M200" s="250"/>
      <c r="N200" s="251"/>
      <c r="O200" s="251"/>
      <c r="P200" s="251"/>
      <c r="Q200" s="251"/>
      <c r="R200" s="251"/>
      <c r="S200" s="251"/>
      <c r="T200" s="25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3" t="s">
        <v>649</v>
      </c>
      <c r="AU200" s="253" t="s">
        <v>84</v>
      </c>
      <c r="AV200" s="13" t="s">
        <v>84</v>
      </c>
      <c r="AW200" s="13" t="s">
        <v>4</v>
      </c>
      <c r="AX200" s="13" t="s">
        <v>82</v>
      </c>
      <c r="AY200" s="253" t="s">
        <v>133</v>
      </c>
    </row>
    <row r="201" s="2" customFormat="1" ht="44.25" customHeight="1">
      <c r="A201" s="37"/>
      <c r="B201" s="38"/>
      <c r="C201" s="218" t="s">
        <v>190</v>
      </c>
      <c r="D201" s="218" t="s">
        <v>135</v>
      </c>
      <c r="E201" s="219" t="s">
        <v>754</v>
      </c>
      <c r="F201" s="220" t="s">
        <v>755</v>
      </c>
      <c r="G201" s="221" t="s">
        <v>150</v>
      </c>
      <c r="H201" s="222">
        <v>72.200000000000003</v>
      </c>
      <c r="I201" s="223"/>
      <c r="J201" s="224">
        <f>ROUND(I201*H201,2)</f>
        <v>0</v>
      </c>
      <c r="K201" s="225"/>
      <c r="L201" s="43"/>
      <c r="M201" s="233" t="s">
        <v>1</v>
      </c>
      <c r="N201" s="234" t="s">
        <v>39</v>
      </c>
      <c r="O201" s="90"/>
      <c r="P201" s="235">
        <f>O201*H201</f>
        <v>0</v>
      </c>
      <c r="Q201" s="235">
        <v>0.2044</v>
      </c>
      <c r="R201" s="235">
        <f>Q201*H201</f>
        <v>14.757680000000001</v>
      </c>
      <c r="S201" s="235">
        <v>0</v>
      </c>
      <c r="T201" s="236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1" t="s">
        <v>139</v>
      </c>
      <c r="AT201" s="231" t="s">
        <v>135</v>
      </c>
      <c r="AU201" s="231" t="s">
        <v>84</v>
      </c>
      <c r="AY201" s="16" t="s">
        <v>133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6" t="s">
        <v>82</v>
      </c>
      <c r="BK201" s="232">
        <f>ROUND(I201*H201,2)</f>
        <v>0</v>
      </c>
      <c r="BL201" s="16" t="s">
        <v>139</v>
      </c>
      <c r="BM201" s="231" t="s">
        <v>756</v>
      </c>
    </row>
    <row r="202" s="13" customFormat="1">
      <c r="A202" s="13"/>
      <c r="B202" s="242"/>
      <c r="C202" s="243"/>
      <c r="D202" s="244" t="s">
        <v>649</v>
      </c>
      <c r="E202" s="245" t="s">
        <v>1</v>
      </c>
      <c r="F202" s="246" t="s">
        <v>757</v>
      </c>
      <c r="G202" s="243"/>
      <c r="H202" s="247">
        <v>72.200000000000003</v>
      </c>
      <c r="I202" s="248"/>
      <c r="J202" s="243"/>
      <c r="K202" s="243"/>
      <c r="L202" s="249"/>
      <c r="M202" s="250"/>
      <c r="N202" s="251"/>
      <c r="O202" s="251"/>
      <c r="P202" s="251"/>
      <c r="Q202" s="251"/>
      <c r="R202" s="251"/>
      <c r="S202" s="251"/>
      <c r="T202" s="25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3" t="s">
        <v>649</v>
      </c>
      <c r="AU202" s="253" t="s">
        <v>84</v>
      </c>
      <c r="AV202" s="13" t="s">
        <v>84</v>
      </c>
      <c r="AW202" s="13" t="s">
        <v>31</v>
      </c>
      <c r="AX202" s="13" t="s">
        <v>74</v>
      </c>
      <c r="AY202" s="253" t="s">
        <v>133</v>
      </c>
    </row>
    <row r="203" s="2" customFormat="1" ht="24.15" customHeight="1">
      <c r="A203" s="37"/>
      <c r="B203" s="38"/>
      <c r="C203" s="218" t="s">
        <v>553</v>
      </c>
      <c r="D203" s="218" t="s">
        <v>135</v>
      </c>
      <c r="E203" s="219" t="s">
        <v>758</v>
      </c>
      <c r="F203" s="220" t="s">
        <v>759</v>
      </c>
      <c r="G203" s="221" t="s">
        <v>229</v>
      </c>
      <c r="H203" s="222">
        <v>1.6279999999999999</v>
      </c>
      <c r="I203" s="223"/>
      <c r="J203" s="224">
        <f>ROUND(I203*H203,2)</f>
        <v>0</v>
      </c>
      <c r="K203" s="225"/>
      <c r="L203" s="43"/>
      <c r="M203" s="233" t="s">
        <v>1</v>
      </c>
      <c r="N203" s="234" t="s">
        <v>39</v>
      </c>
      <c r="O203" s="90"/>
      <c r="P203" s="235">
        <f>O203*H203</f>
        <v>0</v>
      </c>
      <c r="Q203" s="235">
        <v>2.1600000000000001</v>
      </c>
      <c r="R203" s="235">
        <f>Q203*H203</f>
        <v>3.5164800000000001</v>
      </c>
      <c r="S203" s="235">
        <v>0</v>
      </c>
      <c r="T203" s="236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1" t="s">
        <v>139</v>
      </c>
      <c r="AT203" s="231" t="s">
        <v>135</v>
      </c>
      <c r="AU203" s="231" t="s">
        <v>84</v>
      </c>
      <c r="AY203" s="16" t="s">
        <v>133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6" t="s">
        <v>82</v>
      </c>
      <c r="BK203" s="232">
        <f>ROUND(I203*H203,2)</f>
        <v>0</v>
      </c>
      <c r="BL203" s="16" t="s">
        <v>139</v>
      </c>
      <c r="BM203" s="231" t="s">
        <v>760</v>
      </c>
    </row>
    <row r="204" s="13" customFormat="1">
      <c r="A204" s="13"/>
      <c r="B204" s="242"/>
      <c r="C204" s="243"/>
      <c r="D204" s="244" t="s">
        <v>649</v>
      </c>
      <c r="E204" s="245" t="s">
        <v>1</v>
      </c>
      <c r="F204" s="246" t="s">
        <v>761</v>
      </c>
      <c r="G204" s="243"/>
      <c r="H204" s="247">
        <v>1.6279999999999999</v>
      </c>
      <c r="I204" s="248"/>
      <c r="J204" s="243"/>
      <c r="K204" s="243"/>
      <c r="L204" s="249"/>
      <c r="M204" s="250"/>
      <c r="N204" s="251"/>
      <c r="O204" s="251"/>
      <c r="P204" s="251"/>
      <c r="Q204" s="251"/>
      <c r="R204" s="251"/>
      <c r="S204" s="251"/>
      <c r="T204" s="25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3" t="s">
        <v>649</v>
      </c>
      <c r="AU204" s="253" t="s">
        <v>84</v>
      </c>
      <c r="AV204" s="13" t="s">
        <v>84</v>
      </c>
      <c r="AW204" s="13" t="s">
        <v>31</v>
      </c>
      <c r="AX204" s="13" t="s">
        <v>74</v>
      </c>
      <c r="AY204" s="253" t="s">
        <v>133</v>
      </c>
    </row>
    <row r="205" s="2" customFormat="1" ht="24.15" customHeight="1">
      <c r="A205" s="37"/>
      <c r="B205" s="38"/>
      <c r="C205" s="218" t="s">
        <v>193</v>
      </c>
      <c r="D205" s="218" t="s">
        <v>135</v>
      </c>
      <c r="E205" s="219" t="s">
        <v>762</v>
      </c>
      <c r="F205" s="220" t="s">
        <v>763</v>
      </c>
      <c r="G205" s="221" t="s">
        <v>229</v>
      </c>
      <c r="H205" s="222">
        <v>8.1419999999999995</v>
      </c>
      <c r="I205" s="223"/>
      <c r="J205" s="224">
        <f>ROUND(I205*H205,2)</f>
        <v>0</v>
      </c>
      <c r="K205" s="225"/>
      <c r="L205" s="43"/>
      <c r="M205" s="233" t="s">
        <v>1</v>
      </c>
      <c r="N205" s="234" t="s">
        <v>39</v>
      </c>
      <c r="O205" s="90"/>
      <c r="P205" s="235">
        <f>O205*H205</f>
        <v>0</v>
      </c>
      <c r="Q205" s="235">
        <v>2.1600000000000001</v>
      </c>
      <c r="R205" s="235">
        <f>Q205*H205</f>
        <v>17.58672</v>
      </c>
      <c r="S205" s="235">
        <v>0</v>
      </c>
      <c r="T205" s="236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1" t="s">
        <v>139</v>
      </c>
      <c r="AT205" s="231" t="s">
        <v>135</v>
      </c>
      <c r="AU205" s="231" t="s">
        <v>84</v>
      </c>
      <c r="AY205" s="16" t="s">
        <v>133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6" t="s">
        <v>82</v>
      </c>
      <c r="BK205" s="232">
        <f>ROUND(I205*H205,2)</f>
        <v>0</v>
      </c>
      <c r="BL205" s="16" t="s">
        <v>139</v>
      </c>
      <c r="BM205" s="231" t="s">
        <v>764</v>
      </c>
    </row>
    <row r="206" s="13" customFormat="1">
      <c r="A206" s="13"/>
      <c r="B206" s="242"/>
      <c r="C206" s="243"/>
      <c r="D206" s="244" t="s">
        <v>649</v>
      </c>
      <c r="E206" s="245" t="s">
        <v>1</v>
      </c>
      <c r="F206" s="246" t="s">
        <v>765</v>
      </c>
      <c r="G206" s="243"/>
      <c r="H206" s="247">
        <v>8.1419999999999995</v>
      </c>
      <c r="I206" s="248"/>
      <c r="J206" s="243"/>
      <c r="K206" s="243"/>
      <c r="L206" s="249"/>
      <c r="M206" s="250"/>
      <c r="N206" s="251"/>
      <c r="O206" s="251"/>
      <c r="P206" s="251"/>
      <c r="Q206" s="251"/>
      <c r="R206" s="251"/>
      <c r="S206" s="251"/>
      <c r="T206" s="25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3" t="s">
        <v>649</v>
      </c>
      <c r="AU206" s="253" t="s">
        <v>84</v>
      </c>
      <c r="AV206" s="13" t="s">
        <v>84</v>
      </c>
      <c r="AW206" s="13" t="s">
        <v>31</v>
      </c>
      <c r="AX206" s="13" t="s">
        <v>74</v>
      </c>
      <c r="AY206" s="253" t="s">
        <v>133</v>
      </c>
    </row>
    <row r="207" s="2" customFormat="1" ht="24.15" customHeight="1">
      <c r="A207" s="37"/>
      <c r="B207" s="38"/>
      <c r="C207" s="218" t="s">
        <v>557</v>
      </c>
      <c r="D207" s="218" t="s">
        <v>135</v>
      </c>
      <c r="E207" s="219" t="s">
        <v>766</v>
      </c>
      <c r="F207" s="220" t="s">
        <v>767</v>
      </c>
      <c r="G207" s="221" t="s">
        <v>229</v>
      </c>
      <c r="H207" s="222">
        <v>3.3999999999999999</v>
      </c>
      <c r="I207" s="223"/>
      <c r="J207" s="224">
        <f>ROUND(I207*H207,2)</f>
        <v>0</v>
      </c>
      <c r="K207" s="225"/>
      <c r="L207" s="43"/>
      <c r="M207" s="233" t="s">
        <v>1</v>
      </c>
      <c r="N207" s="234" t="s">
        <v>39</v>
      </c>
      <c r="O207" s="90"/>
      <c r="P207" s="235">
        <f>O207*H207</f>
        <v>0</v>
      </c>
      <c r="Q207" s="235">
        <v>2.3010199999999998</v>
      </c>
      <c r="R207" s="235">
        <f>Q207*H207</f>
        <v>7.8234679999999992</v>
      </c>
      <c r="S207" s="235">
        <v>0</v>
      </c>
      <c r="T207" s="236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1" t="s">
        <v>139</v>
      </c>
      <c r="AT207" s="231" t="s">
        <v>135</v>
      </c>
      <c r="AU207" s="231" t="s">
        <v>84</v>
      </c>
      <c r="AY207" s="16" t="s">
        <v>133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6" t="s">
        <v>82</v>
      </c>
      <c r="BK207" s="232">
        <f>ROUND(I207*H207,2)</f>
        <v>0</v>
      </c>
      <c r="BL207" s="16" t="s">
        <v>139</v>
      </c>
      <c r="BM207" s="231" t="s">
        <v>768</v>
      </c>
    </row>
    <row r="208" s="13" customFormat="1">
      <c r="A208" s="13"/>
      <c r="B208" s="242"/>
      <c r="C208" s="243"/>
      <c r="D208" s="244" t="s">
        <v>649</v>
      </c>
      <c r="E208" s="245" t="s">
        <v>1</v>
      </c>
      <c r="F208" s="246" t="s">
        <v>769</v>
      </c>
      <c r="G208" s="243"/>
      <c r="H208" s="247">
        <v>3.3999999999999999</v>
      </c>
      <c r="I208" s="248"/>
      <c r="J208" s="243"/>
      <c r="K208" s="243"/>
      <c r="L208" s="249"/>
      <c r="M208" s="250"/>
      <c r="N208" s="251"/>
      <c r="O208" s="251"/>
      <c r="P208" s="251"/>
      <c r="Q208" s="251"/>
      <c r="R208" s="251"/>
      <c r="S208" s="251"/>
      <c r="T208" s="25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3" t="s">
        <v>649</v>
      </c>
      <c r="AU208" s="253" t="s">
        <v>84</v>
      </c>
      <c r="AV208" s="13" t="s">
        <v>84</v>
      </c>
      <c r="AW208" s="13" t="s">
        <v>31</v>
      </c>
      <c r="AX208" s="13" t="s">
        <v>74</v>
      </c>
      <c r="AY208" s="253" t="s">
        <v>133</v>
      </c>
    </row>
    <row r="209" s="2" customFormat="1" ht="24.15" customHeight="1">
      <c r="A209" s="37"/>
      <c r="B209" s="38"/>
      <c r="C209" s="218" t="s">
        <v>196</v>
      </c>
      <c r="D209" s="218" t="s">
        <v>135</v>
      </c>
      <c r="E209" s="219" t="s">
        <v>770</v>
      </c>
      <c r="F209" s="220" t="s">
        <v>771</v>
      </c>
      <c r="G209" s="221" t="s">
        <v>229</v>
      </c>
      <c r="H209" s="222">
        <v>0.38400000000000001</v>
      </c>
      <c r="I209" s="223"/>
      <c r="J209" s="224">
        <f>ROUND(I209*H209,2)</f>
        <v>0</v>
      </c>
      <c r="K209" s="225"/>
      <c r="L209" s="43"/>
      <c r="M209" s="233" t="s">
        <v>1</v>
      </c>
      <c r="N209" s="234" t="s">
        <v>39</v>
      </c>
      <c r="O209" s="90"/>
      <c r="P209" s="235">
        <f>O209*H209</f>
        <v>0</v>
      </c>
      <c r="Q209" s="235">
        <v>2.5018699999999998</v>
      </c>
      <c r="R209" s="235">
        <f>Q209*H209</f>
        <v>0.96071807999999992</v>
      </c>
      <c r="S209" s="235">
        <v>0</v>
      </c>
      <c r="T209" s="236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1" t="s">
        <v>139</v>
      </c>
      <c r="AT209" s="231" t="s">
        <v>135</v>
      </c>
      <c r="AU209" s="231" t="s">
        <v>84</v>
      </c>
      <c r="AY209" s="16" t="s">
        <v>133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6" t="s">
        <v>82</v>
      </c>
      <c r="BK209" s="232">
        <f>ROUND(I209*H209,2)</f>
        <v>0</v>
      </c>
      <c r="BL209" s="16" t="s">
        <v>139</v>
      </c>
      <c r="BM209" s="231" t="s">
        <v>772</v>
      </c>
    </row>
    <row r="210" s="13" customFormat="1">
      <c r="A210" s="13"/>
      <c r="B210" s="242"/>
      <c r="C210" s="243"/>
      <c r="D210" s="244" t="s">
        <v>649</v>
      </c>
      <c r="E210" s="245" t="s">
        <v>1</v>
      </c>
      <c r="F210" s="246" t="s">
        <v>773</v>
      </c>
      <c r="G210" s="243"/>
      <c r="H210" s="247">
        <v>0.38400000000000001</v>
      </c>
      <c r="I210" s="248"/>
      <c r="J210" s="243"/>
      <c r="K210" s="243"/>
      <c r="L210" s="249"/>
      <c r="M210" s="250"/>
      <c r="N210" s="251"/>
      <c r="O210" s="251"/>
      <c r="P210" s="251"/>
      <c r="Q210" s="251"/>
      <c r="R210" s="251"/>
      <c r="S210" s="251"/>
      <c r="T210" s="25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3" t="s">
        <v>649</v>
      </c>
      <c r="AU210" s="253" t="s">
        <v>84</v>
      </c>
      <c r="AV210" s="13" t="s">
        <v>84</v>
      </c>
      <c r="AW210" s="13" t="s">
        <v>31</v>
      </c>
      <c r="AX210" s="13" t="s">
        <v>74</v>
      </c>
      <c r="AY210" s="253" t="s">
        <v>133</v>
      </c>
    </row>
    <row r="211" s="2" customFormat="1" ht="21.75" customHeight="1">
      <c r="A211" s="37"/>
      <c r="B211" s="38"/>
      <c r="C211" s="218" t="s">
        <v>564</v>
      </c>
      <c r="D211" s="218" t="s">
        <v>135</v>
      </c>
      <c r="E211" s="219" t="s">
        <v>774</v>
      </c>
      <c r="F211" s="220" t="s">
        <v>775</v>
      </c>
      <c r="G211" s="221" t="s">
        <v>581</v>
      </c>
      <c r="H211" s="222">
        <v>0.064000000000000001</v>
      </c>
      <c r="I211" s="223"/>
      <c r="J211" s="224">
        <f>ROUND(I211*H211,2)</f>
        <v>0</v>
      </c>
      <c r="K211" s="225"/>
      <c r="L211" s="43"/>
      <c r="M211" s="233" t="s">
        <v>1</v>
      </c>
      <c r="N211" s="234" t="s">
        <v>39</v>
      </c>
      <c r="O211" s="90"/>
      <c r="P211" s="235">
        <f>O211*H211</f>
        <v>0</v>
      </c>
      <c r="Q211" s="235">
        <v>1.0606199999999999</v>
      </c>
      <c r="R211" s="235">
        <f>Q211*H211</f>
        <v>0.067879679999999998</v>
      </c>
      <c r="S211" s="235">
        <v>0</v>
      </c>
      <c r="T211" s="236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1" t="s">
        <v>139</v>
      </c>
      <c r="AT211" s="231" t="s">
        <v>135</v>
      </c>
      <c r="AU211" s="231" t="s">
        <v>84</v>
      </c>
      <c r="AY211" s="16" t="s">
        <v>133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6" t="s">
        <v>82</v>
      </c>
      <c r="BK211" s="232">
        <f>ROUND(I211*H211,2)</f>
        <v>0</v>
      </c>
      <c r="BL211" s="16" t="s">
        <v>139</v>
      </c>
      <c r="BM211" s="231" t="s">
        <v>776</v>
      </c>
    </row>
    <row r="212" s="13" customFormat="1">
      <c r="A212" s="13"/>
      <c r="B212" s="242"/>
      <c r="C212" s="243"/>
      <c r="D212" s="244" t="s">
        <v>649</v>
      </c>
      <c r="E212" s="245" t="s">
        <v>1</v>
      </c>
      <c r="F212" s="246" t="s">
        <v>777</v>
      </c>
      <c r="G212" s="243"/>
      <c r="H212" s="247">
        <v>0.064000000000000001</v>
      </c>
      <c r="I212" s="248"/>
      <c r="J212" s="243"/>
      <c r="K212" s="243"/>
      <c r="L212" s="249"/>
      <c r="M212" s="250"/>
      <c r="N212" s="251"/>
      <c r="O212" s="251"/>
      <c r="P212" s="251"/>
      <c r="Q212" s="251"/>
      <c r="R212" s="251"/>
      <c r="S212" s="251"/>
      <c r="T212" s="25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3" t="s">
        <v>649</v>
      </c>
      <c r="AU212" s="253" t="s">
        <v>84</v>
      </c>
      <c r="AV212" s="13" t="s">
        <v>84</v>
      </c>
      <c r="AW212" s="13" t="s">
        <v>31</v>
      </c>
      <c r="AX212" s="13" t="s">
        <v>74</v>
      </c>
      <c r="AY212" s="253" t="s">
        <v>133</v>
      </c>
    </row>
    <row r="213" s="2" customFormat="1" ht="16.5" customHeight="1">
      <c r="A213" s="37"/>
      <c r="B213" s="38"/>
      <c r="C213" s="218" t="s">
        <v>199</v>
      </c>
      <c r="D213" s="218" t="s">
        <v>135</v>
      </c>
      <c r="E213" s="219" t="s">
        <v>778</v>
      </c>
      <c r="F213" s="220" t="s">
        <v>779</v>
      </c>
      <c r="G213" s="221" t="s">
        <v>581</v>
      </c>
      <c r="H213" s="222">
        <v>0.35699999999999998</v>
      </c>
      <c r="I213" s="223"/>
      <c r="J213" s="224">
        <f>ROUND(I213*H213,2)</f>
        <v>0</v>
      </c>
      <c r="K213" s="225"/>
      <c r="L213" s="43"/>
      <c r="M213" s="233" t="s">
        <v>1</v>
      </c>
      <c r="N213" s="234" t="s">
        <v>39</v>
      </c>
      <c r="O213" s="90"/>
      <c r="P213" s="235">
        <f>O213*H213</f>
        <v>0</v>
      </c>
      <c r="Q213" s="235">
        <v>1.06277</v>
      </c>
      <c r="R213" s="235">
        <f>Q213*H213</f>
        <v>0.37940889</v>
      </c>
      <c r="S213" s="235">
        <v>0</v>
      </c>
      <c r="T213" s="236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1" t="s">
        <v>139</v>
      </c>
      <c r="AT213" s="231" t="s">
        <v>135</v>
      </c>
      <c r="AU213" s="231" t="s">
        <v>84</v>
      </c>
      <c r="AY213" s="16" t="s">
        <v>133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6" t="s">
        <v>82</v>
      </c>
      <c r="BK213" s="232">
        <f>ROUND(I213*H213,2)</f>
        <v>0</v>
      </c>
      <c r="BL213" s="16" t="s">
        <v>139</v>
      </c>
      <c r="BM213" s="231" t="s">
        <v>780</v>
      </c>
    </row>
    <row r="214" s="13" customFormat="1">
      <c r="A214" s="13"/>
      <c r="B214" s="242"/>
      <c r="C214" s="243"/>
      <c r="D214" s="244" t="s">
        <v>649</v>
      </c>
      <c r="E214" s="245" t="s">
        <v>1</v>
      </c>
      <c r="F214" s="246" t="s">
        <v>781</v>
      </c>
      <c r="G214" s="243"/>
      <c r="H214" s="247">
        <v>0.32400000000000001</v>
      </c>
      <c r="I214" s="248"/>
      <c r="J214" s="243"/>
      <c r="K214" s="243"/>
      <c r="L214" s="249"/>
      <c r="M214" s="250"/>
      <c r="N214" s="251"/>
      <c r="O214" s="251"/>
      <c r="P214" s="251"/>
      <c r="Q214" s="251"/>
      <c r="R214" s="251"/>
      <c r="S214" s="251"/>
      <c r="T214" s="25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3" t="s">
        <v>649</v>
      </c>
      <c r="AU214" s="253" t="s">
        <v>84</v>
      </c>
      <c r="AV214" s="13" t="s">
        <v>84</v>
      </c>
      <c r="AW214" s="13" t="s">
        <v>31</v>
      </c>
      <c r="AX214" s="13" t="s">
        <v>74</v>
      </c>
      <c r="AY214" s="253" t="s">
        <v>133</v>
      </c>
    </row>
    <row r="215" s="13" customFormat="1">
      <c r="A215" s="13"/>
      <c r="B215" s="242"/>
      <c r="C215" s="243"/>
      <c r="D215" s="244" t="s">
        <v>649</v>
      </c>
      <c r="E215" s="245" t="s">
        <v>1</v>
      </c>
      <c r="F215" s="246" t="s">
        <v>782</v>
      </c>
      <c r="G215" s="243"/>
      <c r="H215" s="247">
        <v>0.033000000000000002</v>
      </c>
      <c r="I215" s="248"/>
      <c r="J215" s="243"/>
      <c r="K215" s="243"/>
      <c r="L215" s="249"/>
      <c r="M215" s="250"/>
      <c r="N215" s="251"/>
      <c r="O215" s="251"/>
      <c r="P215" s="251"/>
      <c r="Q215" s="251"/>
      <c r="R215" s="251"/>
      <c r="S215" s="251"/>
      <c r="T215" s="25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3" t="s">
        <v>649</v>
      </c>
      <c r="AU215" s="253" t="s">
        <v>84</v>
      </c>
      <c r="AV215" s="13" t="s">
        <v>84</v>
      </c>
      <c r="AW215" s="13" t="s">
        <v>31</v>
      </c>
      <c r="AX215" s="13" t="s">
        <v>74</v>
      </c>
      <c r="AY215" s="253" t="s">
        <v>133</v>
      </c>
    </row>
    <row r="216" s="2" customFormat="1" ht="24.15" customHeight="1">
      <c r="A216" s="37"/>
      <c r="B216" s="38"/>
      <c r="C216" s="218" t="s">
        <v>569</v>
      </c>
      <c r="D216" s="218" t="s">
        <v>135</v>
      </c>
      <c r="E216" s="219" t="s">
        <v>783</v>
      </c>
      <c r="F216" s="220" t="s">
        <v>784</v>
      </c>
      <c r="G216" s="221" t="s">
        <v>229</v>
      </c>
      <c r="H216" s="222">
        <v>1.44</v>
      </c>
      <c r="I216" s="223"/>
      <c r="J216" s="224">
        <f>ROUND(I216*H216,2)</f>
        <v>0</v>
      </c>
      <c r="K216" s="225"/>
      <c r="L216" s="43"/>
      <c r="M216" s="233" t="s">
        <v>1</v>
      </c>
      <c r="N216" s="234" t="s">
        <v>39</v>
      </c>
      <c r="O216" s="90"/>
      <c r="P216" s="235">
        <f>O216*H216</f>
        <v>0</v>
      </c>
      <c r="Q216" s="235">
        <v>2.3010199999999998</v>
      </c>
      <c r="R216" s="235">
        <f>Q216*H216</f>
        <v>3.3134687999999994</v>
      </c>
      <c r="S216" s="235">
        <v>0</v>
      </c>
      <c r="T216" s="236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1" t="s">
        <v>139</v>
      </c>
      <c r="AT216" s="231" t="s">
        <v>135</v>
      </c>
      <c r="AU216" s="231" t="s">
        <v>84</v>
      </c>
      <c r="AY216" s="16" t="s">
        <v>133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6" t="s">
        <v>82</v>
      </c>
      <c r="BK216" s="232">
        <f>ROUND(I216*H216,2)</f>
        <v>0</v>
      </c>
      <c r="BL216" s="16" t="s">
        <v>139</v>
      </c>
      <c r="BM216" s="231" t="s">
        <v>785</v>
      </c>
    </row>
    <row r="217" s="13" customFormat="1">
      <c r="A217" s="13"/>
      <c r="B217" s="242"/>
      <c r="C217" s="243"/>
      <c r="D217" s="244" t="s">
        <v>649</v>
      </c>
      <c r="E217" s="245" t="s">
        <v>1</v>
      </c>
      <c r="F217" s="246" t="s">
        <v>786</v>
      </c>
      <c r="G217" s="243"/>
      <c r="H217" s="247">
        <v>1.44</v>
      </c>
      <c r="I217" s="248"/>
      <c r="J217" s="243"/>
      <c r="K217" s="243"/>
      <c r="L217" s="249"/>
      <c r="M217" s="250"/>
      <c r="N217" s="251"/>
      <c r="O217" s="251"/>
      <c r="P217" s="251"/>
      <c r="Q217" s="251"/>
      <c r="R217" s="251"/>
      <c r="S217" s="251"/>
      <c r="T217" s="25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3" t="s">
        <v>649</v>
      </c>
      <c r="AU217" s="253" t="s">
        <v>84</v>
      </c>
      <c r="AV217" s="13" t="s">
        <v>84</v>
      </c>
      <c r="AW217" s="13" t="s">
        <v>31</v>
      </c>
      <c r="AX217" s="13" t="s">
        <v>74</v>
      </c>
      <c r="AY217" s="253" t="s">
        <v>133</v>
      </c>
    </row>
    <row r="218" s="2" customFormat="1" ht="24.15" customHeight="1">
      <c r="A218" s="37"/>
      <c r="B218" s="38"/>
      <c r="C218" s="218" t="s">
        <v>249</v>
      </c>
      <c r="D218" s="218" t="s">
        <v>135</v>
      </c>
      <c r="E218" s="219" t="s">
        <v>787</v>
      </c>
      <c r="F218" s="220" t="s">
        <v>788</v>
      </c>
      <c r="G218" s="221" t="s">
        <v>229</v>
      </c>
      <c r="H218" s="222">
        <v>21.184000000000001</v>
      </c>
      <c r="I218" s="223"/>
      <c r="J218" s="224">
        <f>ROUND(I218*H218,2)</f>
        <v>0</v>
      </c>
      <c r="K218" s="225"/>
      <c r="L218" s="43"/>
      <c r="M218" s="233" t="s">
        <v>1</v>
      </c>
      <c r="N218" s="234" t="s">
        <v>39</v>
      </c>
      <c r="O218" s="90"/>
      <c r="P218" s="235">
        <f>O218*H218</f>
        <v>0</v>
      </c>
      <c r="Q218" s="235">
        <v>2.5018699999999998</v>
      </c>
      <c r="R218" s="235">
        <f>Q218*H218</f>
        <v>52.999614080000001</v>
      </c>
      <c r="S218" s="235">
        <v>0</v>
      </c>
      <c r="T218" s="236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1" t="s">
        <v>139</v>
      </c>
      <c r="AT218" s="231" t="s">
        <v>135</v>
      </c>
      <c r="AU218" s="231" t="s">
        <v>84</v>
      </c>
      <c r="AY218" s="16" t="s">
        <v>133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6" t="s">
        <v>82</v>
      </c>
      <c r="BK218" s="232">
        <f>ROUND(I218*H218,2)</f>
        <v>0</v>
      </c>
      <c r="BL218" s="16" t="s">
        <v>139</v>
      </c>
      <c r="BM218" s="231" t="s">
        <v>789</v>
      </c>
    </row>
    <row r="219" s="13" customFormat="1">
      <c r="A219" s="13"/>
      <c r="B219" s="242"/>
      <c r="C219" s="243"/>
      <c r="D219" s="244" t="s">
        <v>649</v>
      </c>
      <c r="E219" s="245" t="s">
        <v>1</v>
      </c>
      <c r="F219" s="246" t="s">
        <v>790</v>
      </c>
      <c r="G219" s="243"/>
      <c r="H219" s="247">
        <v>8.8339999999999996</v>
      </c>
      <c r="I219" s="248"/>
      <c r="J219" s="243"/>
      <c r="K219" s="243"/>
      <c r="L219" s="249"/>
      <c r="M219" s="250"/>
      <c r="N219" s="251"/>
      <c r="O219" s="251"/>
      <c r="P219" s="251"/>
      <c r="Q219" s="251"/>
      <c r="R219" s="251"/>
      <c r="S219" s="251"/>
      <c r="T219" s="25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3" t="s">
        <v>649</v>
      </c>
      <c r="AU219" s="253" t="s">
        <v>84</v>
      </c>
      <c r="AV219" s="13" t="s">
        <v>84</v>
      </c>
      <c r="AW219" s="13" t="s">
        <v>31</v>
      </c>
      <c r="AX219" s="13" t="s">
        <v>74</v>
      </c>
      <c r="AY219" s="253" t="s">
        <v>133</v>
      </c>
    </row>
    <row r="220" s="13" customFormat="1">
      <c r="A220" s="13"/>
      <c r="B220" s="242"/>
      <c r="C220" s="243"/>
      <c r="D220" s="244" t="s">
        <v>649</v>
      </c>
      <c r="E220" s="245" t="s">
        <v>1</v>
      </c>
      <c r="F220" s="246" t="s">
        <v>791</v>
      </c>
      <c r="G220" s="243"/>
      <c r="H220" s="247">
        <v>12.35</v>
      </c>
      <c r="I220" s="248"/>
      <c r="J220" s="243"/>
      <c r="K220" s="243"/>
      <c r="L220" s="249"/>
      <c r="M220" s="250"/>
      <c r="N220" s="251"/>
      <c r="O220" s="251"/>
      <c r="P220" s="251"/>
      <c r="Q220" s="251"/>
      <c r="R220" s="251"/>
      <c r="S220" s="251"/>
      <c r="T220" s="25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3" t="s">
        <v>649</v>
      </c>
      <c r="AU220" s="253" t="s">
        <v>84</v>
      </c>
      <c r="AV220" s="13" t="s">
        <v>84</v>
      </c>
      <c r="AW220" s="13" t="s">
        <v>31</v>
      </c>
      <c r="AX220" s="13" t="s">
        <v>74</v>
      </c>
      <c r="AY220" s="253" t="s">
        <v>133</v>
      </c>
    </row>
    <row r="221" s="2" customFormat="1" ht="16.5" customHeight="1">
      <c r="A221" s="37"/>
      <c r="B221" s="38"/>
      <c r="C221" s="218" t="s">
        <v>578</v>
      </c>
      <c r="D221" s="218" t="s">
        <v>135</v>
      </c>
      <c r="E221" s="219" t="s">
        <v>792</v>
      </c>
      <c r="F221" s="220" t="s">
        <v>793</v>
      </c>
      <c r="G221" s="221" t="s">
        <v>442</v>
      </c>
      <c r="H221" s="222">
        <v>56.491</v>
      </c>
      <c r="I221" s="223"/>
      <c r="J221" s="224">
        <f>ROUND(I221*H221,2)</f>
        <v>0</v>
      </c>
      <c r="K221" s="225"/>
      <c r="L221" s="43"/>
      <c r="M221" s="233" t="s">
        <v>1</v>
      </c>
      <c r="N221" s="234" t="s">
        <v>39</v>
      </c>
      <c r="O221" s="90"/>
      <c r="P221" s="235">
        <f>O221*H221</f>
        <v>0</v>
      </c>
      <c r="Q221" s="235">
        <v>0.0026900000000000001</v>
      </c>
      <c r="R221" s="235">
        <f>Q221*H221</f>
        <v>0.15196079000000001</v>
      </c>
      <c r="S221" s="235">
        <v>0</v>
      </c>
      <c r="T221" s="236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1" t="s">
        <v>139</v>
      </c>
      <c r="AT221" s="231" t="s">
        <v>135</v>
      </c>
      <c r="AU221" s="231" t="s">
        <v>84</v>
      </c>
      <c r="AY221" s="16" t="s">
        <v>133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6" t="s">
        <v>82</v>
      </c>
      <c r="BK221" s="232">
        <f>ROUND(I221*H221,2)</f>
        <v>0</v>
      </c>
      <c r="BL221" s="16" t="s">
        <v>139</v>
      </c>
      <c r="BM221" s="231" t="s">
        <v>794</v>
      </c>
    </row>
    <row r="222" s="13" customFormat="1">
      <c r="A222" s="13"/>
      <c r="B222" s="242"/>
      <c r="C222" s="243"/>
      <c r="D222" s="244" t="s">
        <v>649</v>
      </c>
      <c r="E222" s="245" t="s">
        <v>1</v>
      </c>
      <c r="F222" s="246" t="s">
        <v>795</v>
      </c>
      <c r="G222" s="243"/>
      <c r="H222" s="247">
        <v>23.558</v>
      </c>
      <c r="I222" s="248"/>
      <c r="J222" s="243"/>
      <c r="K222" s="243"/>
      <c r="L222" s="249"/>
      <c r="M222" s="250"/>
      <c r="N222" s="251"/>
      <c r="O222" s="251"/>
      <c r="P222" s="251"/>
      <c r="Q222" s="251"/>
      <c r="R222" s="251"/>
      <c r="S222" s="251"/>
      <c r="T222" s="25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3" t="s">
        <v>649</v>
      </c>
      <c r="AU222" s="253" t="s">
        <v>84</v>
      </c>
      <c r="AV222" s="13" t="s">
        <v>84</v>
      </c>
      <c r="AW222" s="13" t="s">
        <v>31</v>
      </c>
      <c r="AX222" s="13" t="s">
        <v>74</v>
      </c>
      <c r="AY222" s="253" t="s">
        <v>133</v>
      </c>
    </row>
    <row r="223" s="13" customFormat="1">
      <c r="A223" s="13"/>
      <c r="B223" s="242"/>
      <c r="C223" s="243"/>
      <c r="D223" s="244" t="s">
        <v>649</v>
      </c>
      <c r="E223" s="245" t="s">
        <v>1</v>
      </c>
      <c r="F223" s="246" t="s">
        <v>796</v>
      </c>
      <c r="G223" s="243"/>
      <c r="H223" s="247">
        <v>32.933</v>
      </c>
      <c r="I223" s="248"/>
      <c r="J223" s="243"/>
      <c r="K223" s="243"/>
      <c r="L223" s="249"/>
      <c r="M223" s="250"/>
      <c r="N223" s="251"/>
      <c r="O223" s="251"/>
      <c r="P223" s="251"/>
      <c r="Q223" s="251"/>
      <c r="R223" s="251"/>
      <c r="S223" s="251"/>
      <c r="T223" s="25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3" t="s">
        <v>649</v>
      </c>
      <c r="AU223" s="253" t="s">
        <v>84</v>
      </c>
      <c r="AV223" s="13" t="s">
        <v>84</v>
      </c>
      <c r="AW223" s="13" t="s">
        <v>31</v>
      </c>
      <c r="AX223" s="13" t="s">
        <v>74</v>
      </c>
      <c r="AY223" s="253" t="s">
        <v>133</v>
      </c>
    </row>
    <row r="224" s="2" customFormat="1" ht="16.5" customHeight="1">
      <c r="A224" s="37"/>
      <c r="B224" s="38"/>
      <c r="C224" s="218" t="s">
        <v>252</v>
      </c>
      <c r="D224" s="218" t="s">
        <v>135</v>
      </c>
      <c r="E224" s="219" t="s">
        <v>797</v>
      </c>
      <c r="F224" s="220" t="s">
        <v>798</v>
      </c>
      <c r="G224" s="221" t="s">
        <v>442</v>
      </c>
      <c r="H224" s="222">
        <v>60.491</v>
      </c>
      <c r="I224" s="223"/>
      <c r="J224" s="224">
        <f>ROUND(I224*H224,2)</f>
        <v>0</v>
      </c>
      <c r="K224" s="225"/>
      <c r="L224" s="43"/>
      <c r="M224" s="233" t="s">
        <v>1</v>
      </c>
      <c r="N224" s="234" t="s">
        <v>39</v>
      </c>
      <c r="O224" s="90"/>
      <c r="P224" s="235">
        <f>O224*H224</f>
        <v>0</v>
      </c>
      <c r="Q224" s="235">
        <v>0</v>
      </c>
      <c r="R224" s="235">
        <f>Q224*H224</f>
        <v>0</v>
      </c>
      <c r="S224" s="235">
        <v>0</v>
      </c>
      <c r="T224" s="236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1" t="s">
        <v>139</v>
      </c>
      <c r="AT224" s="231" t="s">
        <v>135</v>
      </c>
      <c r="AU224" s="231" t="s">
        <v>84</v>
      </c>
      <c r="AY224" s="16" t="s">
        <v>133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6" t="s">
        <v>82</v>
      </c>
      <c r="BK224" s="232">
        <f>ROUND(I224*H224,2)</f>
        <v>0</v>
      </c>
      <c r="BL224" s="16" t="s">
        <v>139</v>
      </c>
      <c r="BM224" s="231" t="s">
        <v>799</v>
      </c>
    </row>
    <row r="225" s="2" customFormat="1" ht="33" customHeight="1">
      <c r="A225" s="37"/>
      <c r="B225" s="38"/>
      <c r="C225" s="218" t="s">
        <v>584</v>
      </c>
      <c r="D225" s="218" t="s">
        <v>135</v>
      </c>
      <c r="E225" s="219" t="s">
        <v>800</v>
      </c>
      <c r="F225" s="220" t="s">
        <v>801</v>
      </c>
      <c r="G225" s="221" t="s">
        <v>442</v>
      </c>
      <c r="H225" s="222">
        <v>0.86399999999999999</v>
      </c>
      <c r="I225" s="223"/>
      <c r="J225" s="224">
        <f>ROUND(I225*H225,2)</f>
        <v>0</v>
      </c>
      <c r="K225" s="225"/>
      <c r="L225" s="43"/>
      <c r="M225" s="233" t="s">
        <v>1</v>
      </c>
      <c r="N225" s="234" t="s">
        <v>39</v>
      </c>
      <c r="O225" s="90"/>
      <c r="P225" s="235">
        <f>O225*H225</f>
        <v>0</v>
      </c>
      <c r="Q225" s="235">
        <v>0.49689</v>
      </c>
      <c r="R225" s="235">
        <f>Q225*H225</f>
        <v>0.42931296000000002</v>
      </c>
      <c r="S225" s="235">
        <v>0</v>
      </c>
      <c r="T225" s="236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1" t="s">
        <v>139</v>
      </c>
      <c r="AT225" s="231" t="s">
        <v>135</v>
      </c>
      <c r="AU225" s="231" t="s">
        <v>84</v>
      </c>
      <c r="AY225" s="16" t="s">
        <v>133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6" t="s">
        <v>82</v>
      </c>
      <c r="BK225" s="232">
        <f>ROUND(I225*H225,2)</f>
        <v>0</v>
      </c>
      <c r="BL225" s="16" t="s">
        <v>139</v>
      </c>
      <c r="BM225" s="231" t="s">
        <v>802</v>
      </c>
    </row>
    <row r="226" s="13" customFormat="1">
      <c r="A226" s="13"/>
      <c r="B226" s="242"/>
      <c r="C226" s="243"/>
      <c r="D226" s="244" t="s">
        <v>649</v>
      </c>
      <c r="E226" s="245" t="s">
        <v>1</v>
      </c>
      <c r="F226" s="246" t="s">
        <v>803</v>
      </c>
      <c r="G226" s="243"/>
      <c r="H226" s="247">
        <v>0.86399999999999999</v>
      </c>
      <c r="I226" s="248"/>
      <c r="J226" s="243"/>
      <c r="K226" s="243"/>
      <c r="L226" s="249"/>
      <c r="M226" s="250"/>
      <c r="N226" s="251"/>
      <c r="O226" s="251"/>
      <c r="P226" s="251"/>
      <c r="Q226" s="251"/>
      <c r="R226" s="251"/>
      <c r="S226" s="251"/>
      <c r="T226" s="25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3" t="s">
        <v>649</v>
      </c>
      <c r="AU226" s="253" t="s">
        <v>84</v>
      </c>
      <c r="AV226" s="13" t="s">
        <v>84</v>
      </c>
      <c r="AW226" s="13" t="s">
        <v>31</v>
      </c>
      <c r="AX226" s="13" t="s">
        <v>74</v>
      </c>
      <c r="AY226" s="253" t="s">
        <v>133</v>
      </c>
    </row>
    <row r="227" s="2" customFormat="1" ht="33" customHeight="1">
      <c r="A227" s="37"/>
      <c r="B227" s="38"/>
      <c r="C227" s="218" t="s">
        <v>255</v>
      </c>
      <c r="D227" s="218" t="s">
        <v>135</v>
      </c>
      <c r="E227" s="219" t="s">
        <v>804</v>
      </c>
      <c r="F227" s="220" t="s">
        <v>805</v>
      </c>
      <c r="G227" s="221" t="s">
        <v>442</v>
      </c>
      <c r="H227" s="222">
        <v>37.805</v>
      </c>
      <c r="I227" s="223"/>
      <c r="J227" s="224">
        <f>ROUND(I227*H227,2)</f>
        <v>0</v>
      </c>
      <c r="K227" s="225"/>
      <c r="L227" s="43"/>
      <c r="M227" s="233" t="s">
        <v>1</v>
      </c>
      <c r="N227" s="234" t="s">
        <v>39</v>
      </c>
      <c r="O227" s="90"/>
      <c r="P227" s="235">
        <f>O227*H227</f>
        <v>0</v>
      </c>
      <c r="Q227" s="235">
        <v>1.0203599999999999</v>
      </c>
      <c r="R227" s="235">
        <f>Q227*H227</f>
        <v>38.574709799999994</v>
      </c>
      <c r="S227" s="235">
        <v>0</v>
      </c>
      <c r="T227" s="236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1" t="s">
        <v>139</v>
      </c>
      <c r="AT227" s="231" t="s">
        <v>135</v>
      </c>
      <c r="AU227" s="231" t="s">
        <v>84</v>
      </c>
      <c r="AY227" s="16" t="s">
        <v>133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6" t="s">
        <v>82</v>
      </c>
      <c r="BK227" s="232">
        <f>ROUND(I227*H227,2)</f>
        <v>0</v>
      </c>
      <c r="BL227" s="16" t="s">
        <v>139</v>
      </c>
      <c r="BM227" s="231" t="s">
        <v>806</v>
      </c>
    </row>
    <row r="228" s="13" customFormat="1">
      <c r="A228" s="13"/>
      <c r="B228" s="242"/>
      <c r="C228" s="243"/>
      <c r="D228" s="244" t="s">
        <v>649</v>
      </c>
      <c r="E228" s="245" t="s">
        <v>1</v>
      </c>
      <c r="F228" s="246" t="s">
        <v>807</v>
      </c>
      <c r="G228" s="243"/>
      <c r="H228" s="247">
        <v>24.995000000000001</v>
      </c>
      <c r="I228" s="248"/>
      <c r="J228" s="243"/>
      <c r="K228" s="243"/>
      <c r="L228" s="249"/>
      <c r="M228" s="250"/>
      <c r="N228" s="251"/>
      <c r="O228" s="251"/>
      <c r="P228" s="251"/>
      <c r="Q228" s="251"/>
      <c r="R228" s="251"/>
      <c r="S228" s="251"/>
      <c r="T228" s="25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3" t="s">
        <v>649</v>
      </c>
      <c r="AU228" s="253" t="s">
        <v>84</v>
      </c>
      <c r="AV228" s="13" t="s">
        <v>84</v>
      </c>
      <c r="AW228" s="13" t="s">
        <v>31</v>
      </c>
      <c r="AX228" s="13" t="s">
        <v>74</v>
      </c>
      <c r="AY228" s="253" t="s">
        <v>133</v>
      </c>
    </row>
    <row r="229" s="13" customFormat="1">
      <c r="A229" s="13"/>
      <c r="B229" s="242"/>
      <c r="C229" s="243"/>
      <c r="D229" s="244" t="s">
        <v>649</v>
      </c>
      <c r="E229" s="245" t="s">
        <v>1</v>
      </c>
      <c r="F229" s="246" t="s">
        <v>808</v>
      </c>
      <c r="G229" s="243"/>
      <c r="H229" s="247">
        <v>12.810000000000001</v>
      </c>
      <c r="I229" s="248"/>
      <c r="J229" s="243"/>
      <c r="K229" s="243"/>
      <c r="L229" s="249"/>
      <c r="M229" s="250"/>
      <c r="N229" s="251"/>
      <c r="O229" s="251"/>
      <c r="P229" s="251"/>
      <c r="Q229" s="251"/>
      <c r="R229" s="251"/>
      <c r="S229" s="251"/>
      <c r="T229" s="25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3" t="s">
        <v>649</v>
      </c>
      <c r="AU229" s="253" t="s">
        <v>84</v>
      </c>
      <c r="AV229" s="13" t="s">
        <v>84</v>
      </c>
      <c r="AW229" s="13" t="s">
        <v>31</v>
      </c>
      <c r="AX229" s="13" t="s">
        <v>74</v>
      </c>
      <c r="AY229" s="253" t="s">
        <v>133</v>
      </c>
    </row>
    <row r="230" s="2" customFormat="1" ht="33" customHeight="1">
      <c r="A230" s="37"/>
      <c r="B230" s="38"/>
      <c r="C230" s="218" t="s">
        <v>589</v>
      </c>
      <c r="D230" s="218" t="s">
        <v>135</v>
      </c>
      <c r="E230" s="219" t="s">
        <v>809</v>
      </c>
      <c r="F230" s="220" t="s">
        <v>810</v>
      </c>
      <c r="G230" s="221" t="s">
        <v>229</v>
      </c>
      <c r="H230" s="222">
        <v>16.733000000000001</v>
      </c>
      <c r="I230" s="223"/>
      <c r="J230" s="224">
        <f>ROUND(I230*H230,2)</f>
        <v>0</v>
      </c>
      <c r="K230" s="225"/>
      <c r="L230" s="43"/>
      <c r="M230" s="233" t="s">
        <v>1</v>
      </c>
      <c r="N230" s="234" t="s">
        <v>39</v>
      </c>
      <c r="O230" s="90"/>
      <c r="P230" s="235">
        <f>O230*H230</f>
        <v>0</v>
      </c>
      <c r="Q230" s="235">
        <v>2.5504500000000001</v>
      </c>
      <c r="R230" s="235">
        <f>Q230*H230</f>
        <v>42.676679850000006</v>
      </c>
      <c r="S230" s="235">
        <v>0</v>
      </c>
      <c r="T230" s="236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1" t="s">
        <v>139</v>
      </c>
      <c r="AT230" s="231" t="s">
        <v>135</v>
      </c>
      <c r="AU230" s="231" t="s">
        <v>84</v>
      </c>
      <c r="AY230" s="16" t="s">
        <v>133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6" t="s">
        <v>82</v>
      </c>
      <c r="BK230" s="232">
        <f>ROUND(I230*H230,2)</f>
        <v>0</v>
      </c>
      <c r="BL230" s="16" t="s">
        <v>139</v>
      </c>
      <c r="BM230" s="231" t="s">
        <v>811</v>
      </c>
    </row>
    <row r="231" s="13" customFormat="1">
      <c r="A231" s="13"/>
      <c r="B231" s="242"/>
      <c r="C231" s="243"/>
      <c r="D231" s="244" t="s">
        <v>649</v>
      </c>
      <c r="E231" s="245" t="s">
        <v>1</v>
      </c>
      <c r="F231" s="246" t="s">
        <v>812</v>
      </c>
      <c r="G231" s="243"/>
      <c r="H231" s="247">
        <v>5.5170000000000003</v>
      </c>
      <c r="I231" s="248"/>
      <c r="J231" s="243"/>
      <c r="K231" s="243"/>
      <c r="L231" s="249"/>
      <c r="M231" s="250"/>
      <c r="N231" s="251"/>
      <c r="O231" s="251"/>
      <c r="P231" s="251"/>
      <c r="Q231" s="251"/>
      <c r="R231" s="251"/>
      <c r="S231" s="251"/>
      <c r="T231" s="25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3" t="s">
        <v>649</v>
      </c>
      <c r="AU231" s="253" t="s">
        <v>84</v>
      </c>
      <c r="AV231" s="13" t="s">
        <v>84</v>
      </c>
      <c r="AW231" s="13" t="s">
        <v>31</v>
      </c>
      <c r="AX231" s="13" t="s">
        <v>74</v>
      </c>
      <c r="AY231" s="253" t="s">
        <v>133</v>
      </c>
    </row>
    <row r="232" s="13" customFormat="1">
      <c r="A232" s="13"/>
      <c r="B232" s="242"/>
      <c r="C232" s="243"/>
      <c r="D232" s="244" t="s">
        <v>649</v>
      </c>
      <c r="E232" s="245" t="s">
        <v>1</v>
      </c>
      <c r="F232" s="246" t="s">
        <v>813</v>
      </c>
      <c r="G232" s="243"/>
      <c r="H232" s="247">
        <v>8.3179999999999996</v>
      </c>
      <c r="I232" s="248"/>
      <c r="J232" s="243"/>
      <c r="K232" s="243"/>
      <c r="L232" s="249"/>
      <c r="M232" s="250"/>
      <c r="N232" s="251"/>
      <c r="O232" s="251"/>
      <c r="P232" s="251"/>
      <c r="Q232" s="251"/>
      <c r="R232" s="251"/>
      <c r="S232" s="251"/>
      <c r="T232" s="25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3" t="s">
        <v>649</v>
      </c>
      <c r="AU232" s="253" t="s">
        <v>84</v>
      </c>
      <c r="AV232" s="13" t="s">
        <v>84</v>
      </c>
      <c r="AW232" s="13" t="s">
        <v>31</v>
      </c>
      <c r="AX232" s="13" t="s">
        <v>74</v>
      </c>
      <c r="AY232" s="253" t="s">
        <v>133</v>
      </c>
    </row>
    <row r="233" s="13" customFormat="1">
      <c r="A233" s="13"/>
      <c r="B233" s="242"/>
      <c r="C233" s="243"/>
      <c r="D233" s="244" t="s">
        <v>649</v>
      </c>
      <c r="E233" s="245" t="s">
        <v>1</v>
      </c>
      <c r="F233" s="246" t="s">
        <v>814</v>
      </c>
      <c r="G233" s="243"/>
      <c r="H233" s="247">
        <v>1.4490000000000001</v>
      </c>
      <c r="I233" s="248"/>
      <c r="J233" s="243"/>
      <c r="K233" s="243"/>
      <c r="L233" s="249"/>
      <c r="M233" s="250"/>
      <c r="N233" s="251"/>
      <c r="O233" s="251"/>
      <c r="P233" s="251"/>
      <c r="Q233" s="251"/>
      <c r="R233" s="251"/>
      <c r="S233" s="251"/>
      <c r="T233" s="25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3" t="s">
        <v>649</v>
      </c>
      <c r="AU233" s="253" t="s">
        <v>84</v>
      </c>
      <c r="AV233" s="13" t="s">
        <v>84</v>
      </c>
      <c r="AW233" s="13" t="s">
        <v>31</v>
      </c>
      <c r="AX233" s="13" t="s">
        <v>74</v>
      </c>
      <c r="AY233" s="253" t="s">
        <v>133</v>
      </c>
    </row>
    <row r="234" s="13" customFormat="1">
      <c r="A234" s="13"/>
      <c r="B234" s="242"/>
      <c r="C234" s="243"/>
      <c r="D234" s="244" t="s">
        <v>649</v>
      </c>
      <c r="E234" s="245" t="s">
        <v>1</v>
      </c>
      <c r="F234" s="246" t="s">
        <v>815</v>
      </c>
      <c r="G234" s="243"/>
      <c r="H234" s="247">
        <v>0.35699999999999998</v>
      </c>
      <c r="I234" s="248"/>
      <c r="J234" s="243"/>
      <c r="K234" s="243"/>
      <c r="L234" s="249"/>
      <c r="M234" s="250"/>
      <c r="N234" s="251"/>
      <c r="O234" s="251"/>
      <c r="P234" s="251"/>
      <c r="Q234" s="251"/>
      <c r="R234" s="251"/>
      <c r="S234" s="251"/>
      <c r="T234" s="25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3" t="s">
        <v>649</v>
      </c>
      <c r="AU234" s="253" t="s">
        <v>84</v>
      </c>
      <c r="AV234" s="13" t="s">
        <v>84</v>
      </c>
      <c r="AW234" s="13" t="s">
        <v>31</v>
      </c>
      <c r="AX234" s="13" t="s">
        <v>74</v>
      </c>
      <c r="AY234" s="253" t="s">
        <v>133</v>
      </c>
    </row>
    <row r="235" s="13" customFormat="1">
      <c r="A235" s="13"/>
      <c r="B235" s="242"/>
      <c r="C235" s="243"/>
      <c r="D235" s="244" t="s">
        <v>649</v>
      </c>
      <c r="E235" s="245" t="s">
        <v>1</v>
      </c>
      <c r="F235" s="246" t="s">
        <v>816</v>
      </c>
      <c r="G235" s="243"/>
      <c r="H235" s="247">
        <v>1.0920000000000001</v>
      </c>
      <c r="I235" s="248"/>
      <c r="J235" s="243"/>
      <c r="K235" s="243"/>
      <c r="L235" s="249"/>
      <c r="M235" s="250"/>
      <c r="N235" s="251"/>
      <c r="O235" s="251"/>
      <c r="P235" s="251"/>
      <c r="Q235" s="251"/>
      <c r="R235" s="251"/>
      <c r="S235" s="251"/>
      <c r="T235" s="25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3" t="s">
        <v>649</v>
      </c>
      <c r="AU235" s="253" t="s">
        <v>84</v>
      </c>
      <c r="AV235" s="13" t="s">
        <v>84</v>
      </c>
      <c r="AW235" s="13" t="s">
        <v>31</v>
      </c>
      <c r="AX235" s="13" t="s">
        <v>74</v>
      </c>
      <c r="AY235" s="253" t="s">
        <v>133</v>
      </c>
    </row>
    <row r="236" s="2" customFormat="1" ht="24.15" customHeight="1">
      <c r="A236" s="37"/>
      <c r="B236" s="38"/>
      <c r="C236" s="218" t="s">
        <v>258</v>
      </c>
      <c r="D236" s="218" t="s">
        <v>135</v>
      </c>
      <c r="E236" s="219" t="s">
        <v>817</v>
      </c>
      <c r="F236" s="220" t="s">
        <v>818</v>
      </c>
      <c r="G236" s="221" t="s">
        <v>442</v>
      </c>
      <c r="H236" s="222">
        <v>39.997999999999998</v>
      </c>
      <c r="I236" s="223"/>
      <c r="J236" s="224">
        <f>ROUND(I236*H236,2)</f>
        <v>0</v>
      </c>
      <c r="K236" s="225"/>
      <c r="L236" s="43"/>
      <c r="M236" s="233" t="s">
        <v>1</v>
      </c>
      <c r="N236" s="234" t="s">
        <v>39</v>
      </c>
      <c r="O236" s="90"/>
      <c r="P236" s="235">
        <f>O236*H236</f>
        <v>0</v>
      </c>
      <c r="Q236" s="235">
        <v>0.0077000000000000002</v>
      </c>
      <c r="R236" s="235">
        <f>Q236*H236</f>
        <v>0.3079846</v>
      </c>
      <c r="S236" s="235">
        <v>0</v>
      </c>
      <c r="T236" s="236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1" t="s">
        <v>139</v>
      </c>
      <c r="AT236" s="231" t="s">
        <v>135</v>
      </c>
      <c r="AU236" s="231" t="s">
        <v>84</v>
      </c>
      <c r="AY236" s="16" t="s">
        <v>133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6" t="s">
        <v>82</v>
      </c>
      <c r="BK236" s="232">
        <f>ROUND(I236*H236,2)</f>
        <v>0</v>
      </c>
      <c r="BL236" s="16" t="s">
        <v>139</v>
      </c>
      <c r="BM236" s="231" t="s">
        <v>819</v>
      </c>
    </row>
    <row r="237" s="13" customFormat="1">
      <c r="A237" s="13"/>
      <c r="B237" s="242"/>
      <c r="C237" s="243"/>
      <c r="D237" s="244" t="s">
        <v>649</v>
      </c>
      <c r="E237" s="245" t="s">
        <v>1</v>
      </c>
      <c r="F237" s="246" t="s">
        <v>820</v>
      </c>
      <c r="G237" s="243"/>
      <c r="H237" s="247">
        <v>15.949999999999999</v>
      </c>
      <c r="I237" s="248"/>
      <c r="J237" s="243"/>
      <c r="K237" s="243"/>
      <c r="L237" s="249"/>
      <c r="M237" s="250"/>
      <c r="N237" s="251"/>
      <c r="O237" s="251"/>
      <c r="P237" s="251"/>
      <c r="Q237" s="251"/>
      <c r="R237" s="251"/>
      <c r="S237" s="251"/>
      <c r="T237" s="25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3" t="s">
        <v>649</v>
      </c>
      <c r="AU237" s="253" t="s">
        <v>84</v>
      </c>
      <c r="AV237" s="13" t="s">
        <v>84</v>
      </c>
      <c r="AW237" s="13" t="s">
        <v>31</v>
      </c>
      <c r="AX237" s="13" t="s">
        <v>74</v>
      </c>
      <c r="AY237" s="253" t="s">
        <v>133</v>
      </c>
    </row>
    <row r="238" s="13" customFormat="1">
      <c r="A238" s="13"/>
      <c r="B238" s="242"/>
      <c r="C238" s="243"/>
      <c r="D238" s="244" t="s">
        <v>649</v>
      </c>
      <c r="E238" s="245" t="s">
        <v>1</v>
      </c>
      <c r="F238" s="246" t="s">
        <v>821</v>
      </c>
      <c r="G238" s="243"/>
      <c r="H238" s="247">
        <v>18.059999999999999</v>
      </c>
      <c r="I238" s="248"/>
      <c r="J238" s="243"/>
      <c r="K238" s="243"/>
      <c r="L238" s="249"/>
      <c r="M238" s="250"/>
      <c r="N238" s="251"/>
      <c r="O238" s="251"/>
      <c r="P238" s="251"/>
      <c r="Q238" s="251"/>
      <c r="R238" s="251"/>
      <c r="S238" s="251"/>
      <c r="T238" s="25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3" t="s">
        <v>649</v>
      </c>
      <c r="AU238" s="253" t="s">
        <v>84</v>
      </c>
      <c r="AV238" s="13" t="s">
        <v>84</v>
      </c>
      <c r="AW238" s="13" t="s">
        <v>31</v>
      </c>
      <c r="AX238" s="13" t="s">
        <v>74</v>
      </c>
      <c r="AY238" s="253" t="s">
        <v>133</v>
      </c>
    </row>
    <row r="239" s="13" customFormat="1">
      <c r="A239" s="13"/>
      <c r="B239" s="242"/>
      <c r="C239" s="243"/>
      <c r="D239" s="244" t="s">
        <v>649</v>
      </c>
      <c r="E239" s="245" t="s">
        <v>1</v>
      </c>
      <c r="F239" s="246" t="s">
        <v>822</v>
      </c>
      <c r="G239" s="243"/>
      <c r="H239" s="247">
        <v>2.52</v>
      </c>
      <c r="I239" s="248"/>
      <c r="J239" s="243"/>
      <c r="K239" s="243"/>
      <c r="L239" s="249"/>
      <c r="M239" s="250"/>
      <c r="N239" s="251"/>
      <c r="O239" s="251"/>
      <c r="P239" s="251"/>
      <c r="Q239" s="251"/>
      <c r="R239" s="251"/>
      <c r="S239" s="251"/>
      <c r="T239" s="25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3" t="s">
        <v>649</v>
      </c>
      <c r="AU239" s="253" t="s">
        <v>84</v>
      </c>
      <c r="AV239" s="13" t="s">
        <v>84</v>
      </c>
      <c r="AW239" s="13" t="s">
        <v>31</v>
      </c>
      <c r="AX239" s="13" t="s">
        <v>74</v>
      </c>
      <c r="AY239" s="253" t="s">
        <v>133</v>
      </c>
    </row>
    <row r="240" s="13" customFormat="1">
      <c r="A240" s="13"/>
      <c r="B240" s="242"/>
      <c r="C240" s="243"/>
      <c r="D240" s="244" t="s">
        <v>649</v>
      </c>
      <c r="E240" s="245" t="s">
        <v>1</v>
      </c>
      <c r="F240" s="246" t="s">
        <v>823</v>
      </c>
      <c r="G240" s="243"/>
      <c r="H240" s="247">
        <v>0.97699999999999998</v>
      </c>
      <c r="I240" s="248"/>
      <c r="J240" s="243"/>
      <c r="K240" s="243"/>
      <c r="L240" s="249"/>
      <c r="M240" s="250"/>
      <c r="N240" s="251"/>
      <c r="O240" s="251"/>
      <c r="P240" s="251"/>
      <c r="Q240" s="251"/>
      <c r="R240" s="251"/>
      <c r="S240" s="251"/>
      <c r="T240" s="25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3" t="s">
        <v>649</v>
      </c>
      <c r="AU240" s="253" t="s">
        <v>84</v>
      </c>
      <c r="AV240" s="13" t="s">
        <v>84</v>
      </c>
      <c r="AW240" s="13" t="s">
        <v>31</v>
      </c>
      <c r="AX240" s="13" t="s">
        <v>74</v>
      </c>
      <c r="AY240" s="253" t="s">
        <v>133</v>
      </c>
    </row>
    <row r="241" s="13" customFormat="1">
      <c r="A241" s="13"/>
      <c r="B241" s="242"/>
      <c r="C241" s="243"/>
      <c r="D241" s="244" t="s">
        <v>649</v>
      </c>
      <c r="E241" s="245" t="s">
        <v>1</v>
      </c>
      <c r="F241" s="246" t="s">
        <v>824</v>
      </c>
      <c r="G241" s="243"/>
      <c r="H241" s="247">
        <v>2.4910000000000001</v>
      </c>
      <c r="I241" s="248"/>
      <c r="J241" s="243"/>
      <c r="K241" s="243"/>
      <c r="L241" s="249"/>
      <c r="M241" s="250"/>
      <c r="N241" s="251"/>
      <c r="O241" s="251"/>
      <c r="P241" s="251"/>
      <c r="Q241" s="251"/>
      <c r="R241" s="251"/>
      <c r="S241" s="251"/>
      <c r="T241" s="25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3" t="s">
        <v>649</v>
      </c>
      <c r="AU241" s="253" t="s">
        <v>84</v>
      </c>
      <c r="AV241" s="13" t="s">
        <v>84</v>
      </c>
      <c r="AW241" s="13" t="s">
        <v>31</v>
      </c>
      <c r="AX241" s="13" t="s">
        <v>74</v>
      </c>
      <c r="AY241" s="253" t="s">
        <v>133</v>
      </c>
    </row>
    <row r="242" s="2" customFormat="1" ht="24.15" customHeight="1">
      <c r="A242" s="37"/>
      <c r="B242" s="38"/>
      <c r="C242" s="218" t="s">
        <v>594</v>
      </c>
      <c r="D242" s="218" t="s">
        <v>135</v>
      </c>
      <c r="E242" s="219" t="s">
        <v>825</v>
      </c>
      <c r="F242" s="220" t="s">
        <v>826</v>
      </c>
      <c r="G242" s="221" t="s">
        <v>442</v>
      </c>
      <c r="H242" s="222">
        <v>39.997999999999998</v>
      </c>
      <c r="I242" s="223"/>
      <c r="J242" s="224">
        <f>ROUND(I242*H242,2)</f>
        <v>0</v>
      </c>
      <c r="K242" s="225"/>
      <c r="L242" s="43"/>
      <c r="M242" s="233" t="s">
        <v>1</v>
      </c>
      <c r="N242" s="234" t="s">
        <v>39</v>
      </c>
      <c r="O242" s="90"/>
      <c r="P242" s="235">
        <f>O242*H242</f>
        <v>0</v>
      </c>
      <c r="Q242" s="235">
        <v>0</v>
      </c>
      <c r="R242" s="235">
        <f>Q242*H242</f>
        <v>0</v>
      </c>
      <c r="S242" s="235">
        <v>0</v>
      </c>
      <c r="T242" s="236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1" t="s">
        <v>139</v>
      </c>
      <c r="AT242" s="231" t="s">
        <v>135</v>
      </c>
      <c r="AU242" s="231" t="s">
        <v>84</v>
      </c>
      <c r="AY242" s="16" t="s">
        <v>133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6" t="s">
        <v>82</v>
      </c>
      <c r="BK242" s="232">
        <f>ROUND(I242*H242,2)</f>
        <v>0</v>
      </c>
      <c r="BL242" s="16" t="s">
        <v>139</v>
      </c>
      <c r="BM242" s="231" t="s">
        <v>827</v>
      </c>
    </row>
    <row r="243" s="2" customFormat="1" ht="24.15" customHeight="1">
      <c r="A243" s="37"/>
      <c r="B243" s="38"/>
      <c r="C243" s="218" t="s">
        <v>261</v>
      </c>
      <c r="D243" s="218" t="s">
        <v>135</v>
      </c>
      <c r="E243" s="219" t="s">
        <v>828</v>
      </c>
      <c r="F243" s="220" t="s">
        <v>829</v>
      </c>
      <c r="G243" s="221" t="s">
        <v>581</v>
      </c>
      <c r="H243" s="222">
        <v>0.32100000000000001</v>
      </c>
      <c r="I243" s="223"/>
      <c r="J243" s="224">
        <f>ROUND(I243*H243,2)</f>
        <v>0</v>
      </c>
      <c r="K243" s="225"/>
      <c r="L243" s="43"/>
      <c r="M243" s="233" t="s">
        <v>1</v>
      </c>
      <c r="N243" s="234" t="s">
        <v>39</v>
      </c>
      <c r="O243" s="90"/>
      <c r="P243" s="235">
        <f>O243*H243</f>
        <v>0</v>
      </c>
      <c r="Q243" s="235">
        <v>1.0606199999999999</v>
      </c>
      <c r="R243" s="235">
        <f>Q243*H243</f>
        <v>0.34045902</v>
      </c>
      <c r="S243" s="235">
        <v>0</v>
      </c>
      <c r="T243" s="236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1" t="s">
        <v>139</v>
      </c>
      <c r="AT243" s="231" t="s">
        <v>135</v>
      </c>
      <c r="AU243" s="231" t="s">
        <v>84</v>
      </c>
      <c r="AY243" s="16" t="s">
        <v>133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6" t="s">
        <v>82</v>
      </c>
      <c r="BK243" s="232">
        <f>ROUND(I243*H243,2)</f>
        <v>0</v>
      </c>
      <c r="BL243" s="16" t="s">
        <v>139</v>
      </c>
      <c r="BM243" s="231" t="s">
        <v>830</v>
      </c>
    </row>
    <row r="244" s="13" customFormat="1">
      <c r="A244" s="13"/>
      <c r="B244" s="242"/>
      <c r="C244" s="243"/>
      <c r="D244" s="244" t="s">
        <v>649</v>
      </c>
      <c r="E244" s="245" t="s">
        <v>1</v>
      </c>
      <c r="F244" s="246" t="s">
        <v>831</v>
      </c>
      <c r="G244" s="243"/>
      <c r="H244" s="247">
        <v>0.32100000000000001</v>
      </c>
      <c r="I244" s="248"/>
      <c r="J244" s="243"/>
      <c r="K244" s="243"/>
      <c r="L244" s="249"/>
      <c r="M244" s="250"/>
      <c r="N244" s="251"/>
      <c r="O244" s="251"/>
      <c r="P244" s="251"/>
      <c r="Q244" s="251"/>
      <c r="R244" s="251"/>
      <c r="S244" s="251"/>
      <c r="T244" s="25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3" t="s">
        <v>649</v>
      </c>
      <c r="AU244" s="253" t="s">
        <v>84</v>
      </c>
      <c r="AV244" s="13" t="s">
        <v>84</v>
      </c>
      <c r="AW244" s="13" t="s">
        <v>31</v>
      </c>
      <c r="AX244" s="13" t="s">
        <v>74</v>
      </c>
      <c r="AY244" s="253" t="s">
        <v>133</v>
      </c>
    </row>
    <row r="245" s="2" customFormat="1" ht="24.15" customHeight="1">
      <c r="A245" s="37"/>
      <c r="B245" s="38"/>
      <c r="C245" s="218" t="s">
        <v>603</v>
      </c>
      <c r="D245" s="218" t="s">
        <v>135</v>
      </c>
      <c r="E245" s="219" t="s">
        <v>832</v>
      </c>
      <c r="F245" s="220" t="s">
        <v>833</v>
      </c>
      <c r="G245" s="221" t="s">
        <v>581</v>
      </c>
      <c r="H245" s="222">
        <v>1.355</v>
      </c>
      <c r="I245" s="223"/>
      <c r="J245" s="224">
        <f>ROUND(I245*H245,2)</f>
        <v>0</v>
      </c>
      <c r="K245" s="225"/>
      <c r="L245" s="43"/>
      <c r="M245" s="233" t="s">
        <v>1</v>
      </c>
      <c r="N245" s="234" t="s">
        <v>39</v>
      </c>
      <c r="O245" s="90"/>
      <c r="P245" s="235">
        <f>O245*H245</f>
        <v>0</v>
      </c>
      <c r="Q245" s="235">
        <v>1.0593999999999999</v>
      </c>
      <c r="R245" s="235">
        <f>Q245*H245</f>
        <v>1.4354869999999997</v>
      </c>
      <c r="S245" s="235">
        <v>0</v>
      </c>
      <c r="T245" s="236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31" t="s">
        <v>139</v>
      </c>
      <c r="AT245" s="231" t="s">
        <v>135</v>
      </c>
      <c r="AU245" s="231" t="s">
        <v>84</v>
      </c>
      <c r="AY245" s="16" t="s">
        <v>133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16" t="s">
        <v>82</v>
      </c>
      <c r="BK245" s="232">
        <f>ROUND(I245*H245,2)</f>
        <v>0</v>
      </c>
      <c r="BL245" s="16" t="s">
        <v>139</v>
      </c>
      <c r="BM245" s="231" t="s">
        <v>834</v>
      </c>
    </row>
    <row r="246" s="2" customFormat="1" ht="21.75" customHeight="1">
      <c r="A246" s="37"/>
      <c r="B246" s="38"/>
      <c r="C246" s="218" t="s">
        <v>264</v>
      </c>
      <c r="D246" s="218" t="s">
        <v>135</v>
      </c>
      <c r="E246" s="219" t="s">
        <v>835</v>
      </c>
      <c r="F246" s="220" t="s">
        <v>836</v>
      </c>
      <c r="G246" s="221" t="s">
        <v>581</v>
      </c>
      <c r="H246" s="222">
        <v>0.19</v>
      </c>
      <c r="I246" s="223"/>
      <c r="J246" s="224">
        <f>ROUND(I246*H246,2)</f>
        <v>0</v>
      </c>
      <c r="K246" s="225"/>
      <c r="L246" s="43"/>
      <c r="M246" s="233" t="s">
        <v>1</v>
      </c>
      <c r="N246" s="234" t="s">
        <v>39</v>
      </c>
      <c r="O246" s="90"/>
      <c r="P246" s="235">
        <f>O246*H246</f>
        <v>0</v>
      </c>
      <c r="Q246" s="235">
        <v>1.06277</v>
      </c>
      <c r="R246" s="235">
        <f>Q246*H246</f>
        <v>0.2019263</v>
      </c>
      <c r="S246" s="235">
        <v>0</v>
      </c>
      <c r="T246" s="236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1" t="s">
        <v>139</v>
      </c>
      <c r="AT246" s="231" t="s">
        <v>135</v>
      </c>
      <c r="AU246" s="231" t="s">
        <v>84</v>
      </c>
      <c r="AY246" s="16" t="s">
        <v>133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6" t="s">
        <v>82</v>
      </c>
      <c r="BK246" s="232">
        <f>ROUND(I246*H246,2)</f>
        <v>0</v>
      </c>
      <c r="BL246" s="16" t="s">
        <v>139</v>
      </c>
      <c r="BM246" s="231" t="s">
        <v>837</v>
      </c>
    </row>
    <row r="247" s="13" customFormat="1">
      <c r="A247" s="13"/>
      <c r="B247" s="242"/>
      <c r="C247" s="243"/>
      <c r="D247" s="244" t="s">
        <v>649</v>
      </c>
      <c r="E247" s="245" t="s">
        <v>1</v>
      </c>
      <c r="F247" s="246" t="s">
        <v>838</v>
      </c>
      <c r="G247" s="243"/>
      <c r="H247" s="247">
        <v>0.11500000000000001</v>
      </c>
      <c r="I247" s="248"/>
      <c r="J247" s="243"/>
      <c r="K247" s="243"/>
      <c r="L247" s="249"/>
      <c r="M247" s="250"/>
      <c r="N247" s="251"/>
      <c r="O247" s="251"/>
      <c r="P247" s="251"/>
      <c r="Q247" s="251"/>
      <c r="R247" s="251"/>
      <c r="S247" s="251"/>
      <c r="T247" s="25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3" t="s">
        <v>649</v>
      </c>
      <c r="AU247" s="253" t="s">
        <v>84</v>
      </c>
      <c r="AV247" s="13" t="s">
        <v>84</v>
      </c>
      <c r="AW247" s="13" t="s">
        <v>31</v>
      </c>
      <c r="AX247" s="13" t="s">
        <v>74</v>
      </c>
      <c r="AY247" s="253" t="s">
        <v>133</v>
      </c>
    </row>
    <row r="248" s="13" customFormat="1">
      <c r="A248" s="13"/>
      <c r="B248" s="242"/>
      <c r="C248" s="243"/>
      <c r="D248" s="244" t="s">
        <v>649</v>
      </c>
      <c r="E248" s="245" t="s">
        <v>1</v>
      </c>
      <c r="F248" s="246" t="s">
        <v>839</v>
      </c>
      <c r="G248" s="243"/>
      <c r="H248" s="247">
        <v>0.074999999999999997</v>
      </c>
      <c r="I248" s="248"/>
      <c r="J248" s="243"/>
      <c r="K248" s="243"/>
      <c r="L248" s="249"/>
      <c r="M248" s="250"/>
      <c r="N248" s="251"/>
      <c r="O248" s="251"/>
      <c r="P248" s="251"/>
      <c r="Q248" s="251"/>
      <c r="R248" s="251"/>
      <c r="S248" s="251"/>
      <c r="T248" s="25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3" t="s">
        <v>649</v>
      </c>
      <c r="AU248" s="253" t="s">
        <v>84</v>
      </c>
      <c r="AV248" s="13" t="s">
        <v>84</v>
      </c>
      <c r="AW248" s="13" t="s">
        <v>31</v>
      </c>
      <c r="AX248" s="13" t="s">
        <v>74</v>
      </c>
      <c r="AY248" s="253" t="s">
        <v>133</v>
      </c>
    </row>
    <row r="249" s="12" customFormat="1" ht="22.8" customHeight="1">
      <c r="A249" s="12"/>
      <c r="B249" s="202"/>
      <c r="C249" s="203"/>
      <c r="D249" s="204" t="s">
        <v>73</v>
      </c>
      <c r="E249" s="216" t="s">
        <v>490</v>
      </c>
      <c r="F249" s="216" t="s">
        <v>840</v>
      </c>
      <c r="G249" s="203"/>
      <c r="H249" s="203"/>
      <c r="I249" s="206"/>
      <c r="J249" s="217">
        <f>BK249</f>
        <v>0</v>
      </c>
      <c r="K249" s="203"/>
      <c r="L249" s="208"/>
      <c r="M249" s="209"/>
      <c r="N249" s="210"/>
      <c r="O249" s="210"/>
      <c r="P249" s="211">
        <f>SUM(P250:P287)</f>
        <v>0</v>
      </c>
      <c r="Q249" s="210"/>
      <c r="R249" s="211">
        <f>SUM(R250:R287)</f>
        <v>11.22624725</v>
      </c>
      <c r="S249" s="210"/>
      <c r="T249" s="212">
        <f>SUM(T250:T287)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13" t="s">
        <v>82</v>
      </c>
      <c r="AT249" s="214" t="s">
        <v>73</v>
      </c>
      <c r="AU249" s="214" t="s">
        <v>82</v>
      </c>
      <c r="AY249" s="213" t="s">
        <v>133</v>
      </c>
      <c r="BK249" s="215">
        <f>SUM(BK250:BK287)</f>
        <v>0</v>
      </c>
    </row>
    <row r="250" s="2" customFormat="1" ht="24.15" customHeight="1">
      <c r="A250" s="37"/>
      <c r="B250" s="38"/>
      <c r="C250" s="218" t="s">
        <v>611</v>
      </c>
      <c r="D250" s="218" t="s">
        <v>135</v>
      </c>
      <c r="E250" s="219" t="s">
        <v>841</v>
      </c>
      <c r="F250" s="220" t="s">
        <v>842</v>
      </c>
      <c r="G250" s="221" t="s">
        <v>229</v>
      </c>
      <c r="H250" s="222">
        <v>2.8559999999999999</v>
      </c>
      <c r="I250" s="223"/>
      <c r="J250" s="224">
        <f>ROUND(I250*H250,2)</f>
        <v>0</v>
      </c>
      <c r="K250" s="225"/>
      <c r="L250" s="43"/>
      <c r="M250" s="233" t="s">
        <v>1</v>
      </c>
      <c r="N250" s="234" t="s">
        <v>39</v>
      </c>
      <c r="O250" s="90"/>
      <c r="P250" s="235">
        <f>O250*H250</f>
        <v>0</v>
      </c>
      <c r="Q250" s="235">
        <v>1.8775</v>
      </c>
      <c r="R250" s="235">
        <f>Q250*H250</f>
        <v>5.3621399999999992</v>
      </c>
      <c r="S250" s="235">
        <v>0</v>
      </c>
      <c r="T250" s="236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31" t="s">
        <v>139</v>
      </c>
      <c r="AT250" s="231" t="s">
        <v>135</v>
      </c>
      <c r="AU250" s="231" t="s">
        <v>84</v>
      </c>
      <c r="AY250" s="16" t="s">
        <v>133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6" t="s">
        <v>82</v>
      </c>
      <c r="BK250" s="232">
        <f>ROUND(I250*H250,2)</f>
        <v>0</v>
      </c>
      <c r="BL250" s="16" t="s">
        <v>139</v>
      </c>
      <c r="BM250" s="231" t="s">
        <v>843</v>
      </c>
    </row>
    <row r="251" s="13" customFormat="1">
      <c r="A251" s="13"/>
      <c r="B251" s="242"/>
      <c r="C251" s="243"/>
      <c r="D251" s="244" t="s">
        <v>649</v>
      </c>
      <c r="E251" s="245" t="s">
        <v>1</v>
      </c>
      <c r="F251" s="246" t="s">
        <v>844</v>
      </c>
      <c r="G251" s="243"/>
      <c r="H251" s="247">
        <v>2.8559999999999999</v>
      </c>
      <c r="I251" s="248"/>
      <c r="J251" s="243"/>
      <c r="K251" s="243"/>
      <c r="L251" s="249"/>
      <c r="M251" s="250"/>
      <c r="N251" s="251"/>
      <c r="O251" s="251"/>
      <c r="P251" s="251"/>
      <c r="Q251" s="251"/>
      <c r="R251" s="251"/>
      <c r="S251" s="251"/>
      <c r="T251" s="25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3" t="s">
        <v>649</v>
      </c>
      <c r="AU251" s="253" t="s">
        <v>84</v>
      </c>
      <c r="AV251" s="13" t="s">
        <v>84</v>
      </c>
      <c r="AW251" s="13" t="s">
        <v>31</v>
      </c>
      <c r="AX251" s="13" t="s">
        <v>74</v>
      </c>
      <c r="AY251" s="253" t="s">
        <v>133</v>
      </c>
    </row>
    <row r="252" s="2" customFormat="1" ht="16.5" customHeight="1">
      <c r="A252" s="37"/>
      <c r="B252" s="38"/>
      <c r="C252" s="218" t="s">
        <v>268</v>
      </c>
      <c r="D252" s="218" t="s">
        <v>135</v>
      </c>
      <c r="E252" s="219" t="s">
        <v>845</v>
      </c>
      <c r="F252" s="220" t="s">
        <v>846</v>
      </c>
      <c r="G252" s="221" t="s">
        <v>581</v>
      </c>
      <c r="H252" s="222">
        <v>0.051999999999999998</v>
      </c>
      <c r="I252" s="223"/>
      <c r="J252" s="224">
        <f>ROUND(I252*H252,2)</f>
        <v>0</v>
      </c>
      <c r="K252" s="225"/>
      <c r="L252" s="43"/>
      <c r="M252" s="233" t="s">
        <v>1</v>
      </c>
      <c r="N252" s="234" t="s">
        <v>39</v>
      </c>
      <c r="O252" s="90"/>
      <c r="P252" s="235">
        <f>O252*H252</f>
        <v>0</v>
      </c>
      <c r="Q252" s="235">
        <v>0</v>
      </c>
      <c r="R252" s="235">
        <f>Q252*H252</f>
        <v>0</v>
      </c>
      <c r="S252" s="235">
        <v>0</v>
      </c>
      <c r="T252" s="236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31" t="s">
        <v>139</v>
      </c>
      <c r="AT252" s="231" t="s">
        <v>135</v>
      </c>
      <c r="AU252" s="231" t="s">
        <v>84</v>
      </c>
      <c r="AY252" s="16" t="s">
        <v>133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16" t="s">
        <v>82</v>
      </c>
      <c r="BK252" s="232">
        <f>ROUND(I252*H252,2)</f>
        <v>0</v>
      </c>
      <c r="BL252" s="16" t="s">
        <v>139</v>
      </c>
      <c r="BM252" s="231" t="s">
        <v>847</v>
      </c>
    </row>
    <row r="253" s="13" customFormat="1">
      <c r="A253" s="13"/>
      <c r="B253" s="242"/>
      <c r="C253" s="243"/>
      <c r="D253" s="244" t="s">
        <v>649</v>
      </c>
      <c r="E253" s="245" t="s">
        <v>1</v>
      </c>
      <c r="F253" s="246" t="s">
        <v>848</v>
      </c>
      <c r="G253" s="243"/>
      <c r="H253" s="247">
        <v>0.014999999999999999</v>
      </c>
      <c r="I253" s="248"/>
      <c r="J253" s="243"/>
      <c r="K253" s="243"/>
      <c r="L253" s="249"/>
      <c r="M253" s="250"/>
      <c r="N253" s="251"/>
      <c r="O253" s="251"/>
      <c r="P253" s="251"/>
      <c r="Q253" s="251"/>
      <c r="R253" s="251"/>
      <c r="S253" s="251"/>
      <c r="T253" s="25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3" t="s">
        <v>649</v>
      </c>
      <c r="AU253" s="253" t="s">
        <v>84</v>
      </c>
      <c r="AV253" s="13" t="s">
        <v>84</v>
      </c>
      <c r="AW253" s="13" t="s">
        <v>31</v>
      </c>
      <c r="AX253" s="13" t="s">
        <v>74</v>
      </c>
      <c r="AY253" s="253" t="s">
        <v>133</v>
      </c>
    </row>
    <row r="254" s="13" customFormat="1">
      <c r="A254" s="13"/>
      <c r="B254" s="242"/>
      <c r="C254" s="243"/>
      <c r="D254" s="244" t="s">
        <v>649</v>
      </c>
      <c r="E254" s="245" t="s">
        <v>1</v>
      </c>
      <c r="F254" s="246" t="s">
        <v>849</v>
      </c>
      <c r="G254" s="243"/>
      <c r="H254" s="247">
        <v>0.0060000000000000001</v>
      </c>
      <c r="I254" s="248"/>
      <c r="J254" s="243"/>
      <c r="K254" s="243"/>
      <c r="L254" s="249"/>
      <c r="M254" s="250"/>
      <c r="N254" s="251"/>
      <c r="O254" s="251"/>
      <c r="P254" s="251"/>
      <c r="Q254" s="251"/>
      <c r="R254" s="251"/>
      <c r="S254" s="251"/>
      <c r="T254" s="25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3" t="s">
        <v>649</v>
      </c>
      <c r="AU254" s="253" t="s">
        <v>84</v>
      </c>
      <c r="AV254" s="13" t="s">
        <v>84</v>
      </c>
      <c r="AW254" s="13" t="s">
        <v>31</v>
      </c>
      <c r="AX254" s="13" t="s">
        <v>74</v>
      </c>
      <c r="AY254" s="253" t="s">
        <v>133</v>
      </c>
    </row>
    <row r="255" s="13" customFormat="1">
      <c r="A255" s="13"/>
      <c r="B255" s="242"/>
      <c r="C255" s="243"/>
      <c r="D255" s="244" t="s">
        <v>649</v>
      </c>
      <c r="E255" s="245" t="s">
        <v>1</v>
      </c>
      <c r="F255" s="246" t="s">
        <v>850</v>
      </c>
      <c r="G255" s="243"/>
      <c r="H255" s="247">
        <v>0.021000000000000001</v>
      </c>
      <c r="I255" s="248"/>
      <c r="J255" s="243"/>
      <c r="K255" s="243"/>
      <c r="L255" s="249"/>
      <c r="M255" s="250"/>
      <c r="N255" s="251"/>
      <c r="O255" s="251"/>
      <c r="P255" s="251"/>
      <c r="Q255" s="251"/>
      <c r="R255" s="251"/>
      <c r="S255" s="251"/>
      <c r="T255" s="25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3" t="s">
        <v>649</v>
      </c>
      <c r="AU255" s="253" t="s">
        <v>84</v>
      </c>
      <c r="AV255" s="13" t="s">
        <v>84</v>
      </c>
      <c r="AW255" s="13" t="s">
        <v>31</v>
      </c>
      <c r="AX255" s="13" t="s">
        <v>74</v>
      </c>
      <c r="AY255" s="253" t="s">
        <v>133</v>
      </c>
    </row>
    <row r="256" s="13" customFormat="1">
      <c r="A256" s="13"/>
      <c r="B256" s="242"/>
      <c r="C256" s="243"/>
      <c r="D256" s="244" t="s">
        <v>649</v>
      </c>
      <c r="E256" s="245" t="s">
        <v>1</v>
      </c>
      <c r="F256" s="246" t="s">
        <v>851</v>
      </c>
      <c r="G256" s="243"/>
      <c r="H256" s="247">
        <v>0.01</v>
      </c>
      <c r="I256" s="248"/>
      <c r="J256" s="243"/>
      <c r="K256" s="243"/>
      <c r="L256" s="249"/>
      <c r="M256" s="250"/>
      <c r="N256" s="251"/>
      <c r="O256" s="251"/>
      <c r="P256" s="251"/>
      <c r="Q256" s="251"/>
      <c r="R256" s="251"/>
      <c r="S256" s="251"/>
      <c r="T256" s="25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3" t="s">
        <v>649</v>
      </c>
      <c r="AU256" s="253" t="s">
        <v>84</v>
      </c>
      <c r="AV256" s="13" t="s">
        <v>84</v>
      </c>
      <c r="AW256" s="13" t="s">
        <v>31</v>
      </c>
      <c r="AX256" s="13" t="s">
        <v>74</v>
      </c>
      <c r="AY256" s="253" t="s">
        <v>133</v>
      </c>
    </row>
    <row r="257" s="2" customFormat="1" ht="16.5" customHeight="1">
      <c r="A257" s="37"/>
      <c r="B257" s="38"/>
      <c r="C257" s="218" t="s">
        <v>617</v>
      </c>
      <c r="D257" s="218" t="s">
        <v>135</v>
      </c>
      <c r="E257" s="219" t="s">
        <v>852</v>
      </c>
      <c r="F257" s="220" t="s">
        <v>853</v>
      </c>
      <c r="G257" s="221" t="s">
        <v>229</v>
      </c>
      <c r="H257" s="222">
        <v>0.77300000000000002</v>
      </c>
      <c r="I257" s="223"/>
      <c r="J257" s="224">
        <f>ROUND(I257*H257,2)</f>
        <v>0</v>
      </c>
      <c r="K257" s="225"/>
      <c r="L257" s="43"/>
      <c r="M257" s="233" t="s">
        <v>1</v>
      </c>
      <c r="N257" s="234" t="s">
        <v>39</v>
      </c>
      <c r="O257" s="90"/>
      <c r="P257" s="235">
        <f>O257*H257</f>
        <v>0</v>
      </c>
      <c r="Q257" s="235">
        <v>1.94302</v>
      </c>
      <c r="R257" s="235">
        <f>Q257*H257</f>
        <v>1.5019544600000001</v>
      </c>
      <c r="S257" s="235">
        <v>0</v>
      </c>
      <c r="T257" s="236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31" t="s">
        <v>139</v>
      </c>
      <c r="AT257" s="231" t="s">
        <v>135</v>
      </c>
      <c r="AU257" s="231" t="s">
        <v>84</v>
      </c>
      <c r="AY257" s="16" t="s">
        <v>133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6" t="s">
        <v>82</v>
      </c>
      <c r="BK257" s="232">
        <f>ROUND(I257*H257,2)</f>
        <v>0</v>
      </c>
      <c r="BL257" s="16" t="s">
        <v>139</v>
      </c>
      <c r="BM257" s="231" t="s">
        <v>854</v>
      </c>
    </row>
    <row r="258" s="13" customFormat="1">
      <c r="A258" s="13"/>
      <c r="B258" s="242"/>
      <c r="C258" s="243"/>
      <c r="D258" s="244" t="s">
        <v>649</v>
      </c>
      <c r="E258" s="245" t="s">
        <v>1</v>
      </c>
      <c r="F258" s="246" t="s">
        <v>855</v>
      </c>
      <c r="G258" s="243"/>
      <c r="H258" s="247">
        <v>0.098000000000000004</v>
      </c>
      <c r="I258" s="248"/>
      <c r="J258" s="243"/>
      <c r="K258" s="243"/>
      <c r="L258" s="249"/>
      <c r="M258" s="250"/>
      <c r="N258" s="251"/>
      <c r="O258" s="251"/>
      <c r="P258" s="251"/>
      <c r="Q258" s="251"/>
      <c r="R258" s="251"/>
      <c r="S258" s="251"/>
      <c r="T258" s="25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3" t="s">
        <v>649</v>
      </c>
      <c r="AU258" s="253" t="s">
        <v>84</v>
      </c>
      <c r="AV258" s="13" t="s">
        <v>84</v>
      </c>
      <c r="AW258" s="13" t="s">
        <v>31</v>
      </c>
      <c r="AX258" s="13" t="s">
        <v>74</v>
      </c>
      <c r="AY258" s="253" t="s">
        <v>133</v>
      </c>
    </row>
    <row r="259" s="13" customFormat="1">
      <c r="A259" s="13"/>
      <c r="B259" s="242"/>
      <c r="C259" s="243"/>
      <c r="D259" s="244" t="s">
        <v>649</v>
      </c>
      <c r="E259" s="245" t="s">
        <v>1</v>
      </c>
      <c r="F259" s="246" t="s">
        <v>856</v>
      </c>
      <c r="G259" s="243"/>
      <c r="H259" s="247">
        <v>0.45200000000000001</v>
      </c>
      <c r="I259" s="248"/>
      <c r="J259" s="243"/>
      <c r="K259" s="243"/>
      <c r="L259" s="249"/>
      <c r="M259" s="250"/>
      <c r="N259" s="251"/>
      <c r="O259" s="251"/>
      <c r="P259" s="251"/>
      <c r="Q259" s="251"/>
      <c r="R259" s="251"/>
      <c r="S259" s="251"/>
      <c r="T259" s="25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3" t="s">
        <v>649</v>
      </c>
      <c r="AU259" s="253" t="s">
        <v>84</v>
      </c>
      <c r="AV259" s="13" t="s">
        <v>84</v>
      </c>
      <c r="AW259" s="13" t="s">
        <v>31</v>
      </c>
      <c r="AX259" s="13" t="s">
        <v>74</v>
      </c>
      <c r="AY259" s="253" t="s">
        <v>133</v>
      </c>
    </row>
    <row r="260" s="13" customFormat="1">
      <c r="A260" s="13"/>
      <c r="B260" s="242"/>
      <c r="C260" s="243"/>
      <c r="D260" s="244" t="s">
        <v>649</v>
      </c>
      <c r="E260" s="245" t="s">
        <v>1</v>
      </c>
      <c r="F260" s="246" t="s">
        <v>857</v>
      </c>
      <c r="G260" s="243"/>
      <c r="H260" s="247">
        <v>0.223</v>
      </c>
      <c r="I260" s="248"/>
      <c r="J260" s="243"/>
      <c r="K260" s="243"/>
      <c r="L260" s="249"/>
      <c r="M260" s="250"/>
      <c r="N260" s="251"/>
      <c r="O260" s="251"/>
      <c r="P260" s="251"/>
      <c r="Q260" s="251"/>
      <c r="R260" s="251"/>
      <c r="S260" s="251"/>
      <c r="T260" s="25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3" t="s">
        <v>649</v>
      </c>
      <c r="AU260" s="253" t="s">
        <v>84</v>
      </c>
      <c r="AV260" s="13" t="s">
        <v>84</v>
      </c>
      <c r="AW260" s="13" t="s">
        <v>31</v>
      </c>
      <c r="AX260" s="13" t="s">
        <v>74</v>
      </c>
      <c r="AY260" s="253" t="s">
        <v>133</v>
      </c>
    </row>
    <row r="261" s="2" customFormat="1" ht="16.5" customHeight="1">
      <c r="A261" s="37"/>
      <c r="B261" s="38"/>
      <c r="C261" s="218" t="s">
        <v>271</v>
      </c>
      <c r="D261" s="218" t="s">
        <v>135</v>
      </c>
      <c r="E261" s="219" t="s">
        <v>858</v>
      </c>
      <c r="F261" s="220" t="s">
        <v>859</v>
      </c>
      <c r="G261" s="221" t="s">
        <v>229</v>
      </c>
      <c r="H261" s="222">
        <v>0.128</v>
      </c>
      <c r="I261" s="223"/>
      <c r="J261" s="224">
        <f>ROUND(I261*H261,2)</f>
        <v>0</v>
      </c>
      <c r="K261" s="225"/>
      <c r="L261" s="43"/>
      <c r="M261" s="233" t="s">
        <v>1</v>
      </c>
      <c r="N261" s="234" t="s">
        <v>39</v>
      </c>
      <c r="O261" s="90"/>
      <c r="P261" s="235">
        <f>O261*H261</f>
        <v>0</v>
      </c>
      <c r="Q261" s="235">
        <v>2.5018799999999999</v>
      </c>
      <c r="R261" s="235">
        <f>Q261*H261</f>
        <v>0.32024063999999997</v>
      </c>
      <c r="S261" s="235">
        <v>0</v>
      </c>
      <c r="T261" s="236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31" t="s">
        <v>139</v>
      </c>
      <c r="AT261" s="231" t="s">
        <v>135</v>
      </c>
      <c r="AU261" s="231" t="s">
        <v>84</v>
      </c>
      <c r="AY261" s="16" t="s">
        <v>133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6" t="s">
        <v>82</v>
      </c>
      <c r="BK261" s="232">
        <f>ROUND(I261*H261,2)</f>
        <v>0</v>
      </c>
      <c r="BL261" s="16" t="s">
        <v>139</v>
      </c>
      <c r="BM261" s="231" t="s">
        <v>860</v>
      </c>
    </row>
    <row r="262" s="14" customFormat="1">
      <c r="A262" s="14"/>
      <c r="B262" s="254"/>
      <c r="C262" s="255"/>
      <c r="D262" s="244" t="s">
        <v>649</v>
      </c>
      <c r="E262" s="256" t="s">
        <v>1</v>
      </c>
      <c r="F262" s="257" t="s">
        <v>861</v>
      </c>
      <c r="G262" s="255"/>
      <c r="H262" s="256" t="s">
        <v>1</v>
      </c>
      <c r="I262" s="258"/>
      <c r="J262" s="255"/>
      <c r="K262" s="255"/>
      <c r="L262" s="259"/>
      <c r="M262" s="260"/>
      <c r="N262" s="261"/>
      <c r="O262" s="261"/>
      <c r="P262" s="261"/>
      <c r="Q262" s="261"/>
      <c r="R262" s="261"/>
      <c r="S262" s="261"/>
      <c r="T262" s="26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3" t="s">
        <v>649</v>
      </c>
      <c r="AU262" s="263" t="s">
        <v>84</v>
      </c>
      <c r="AV262" s="14" t="s">
        <v>82</v>
      </c>
      <c r="AW262" s="14" t="s">
        <v>31</v>
      </c>
      <c r="AX262" s="14" t="s">
        <v>74</v>
      </c>
      <c r="AY262" s="263" t="s">
        <v>133</v>
      </c>
    </row>
    <row r="263" s="13" customFormat="1">
      <c r="A263" s="13"/>
      <c r="B263" s="242"/>
      <c r="C263" s="243"/>
      <c r="D263" s="244" t="s">
        <v>649</v>
      </c>
      <c r="E263" s="245" t="s">
        <v>1</v>
      </c>
      <c r="F263" s="246" t="s">
        <v>862</v>
      </c>
      <c r="G263" s="243"/>
      <c r="H263" s="247">
        <v>0.025000000000000001</v>
      </c>
      <c r="I263" s="248"/>
      <c r="J263" s="243"/>
      <c r="K263" s="243"/>
      <c r="L263" s="249"/>
      <c r="M263" s="250"/>
      <c r="N263" s="251"/>
      <c r="O263" s="251"/>
      <c r="P263" s="251"/>
      <c r="Q263" s="251"/>
      <c r="R263" s="251"/>
      <c r="S263" s="251"/>
      <c r="T263" s="25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3" t="s">
        <v>649</v>
      </c>
      <c r="AU263" s="253" t="s">
        <v>84</v>
      </c>
      <c r="AV263" s="13" t="s">
        <v>84</v>
      </c>
      <c r="AW263" s="13" t="s">
        <v>31</v>
      </c>
      <c r="AX263" s="13" t="s">
        <v>74</v>
      </c>
      <c r="AY263" s="253" t="s">
        <v>133</v>
      </c>
    </row>
    <row r="264" s="13" customFormat="1">
      <c r="A264" s="13"/>
      <c r="B264" s="242"/>
      <c r="C264" s="243"/>
      <c r="D264" s="244" t="s">
        <v>649</v>
      </c>
      <c r="E264" s="245" t="s">
        <v>1</v>
      </c>
      <c r="F264" s="246" t="s">
        <v>863</v>
      </c>
      <c r="G264" s="243"/>
      <c r="H264" s="247">
        <v>0.042000000000000003</v>
      </c>
      <c r="I264" s="248"/>
      <c r="J264" s="243"/>
      <c r="K264" s="243"/>
      <c r="L264" s="249"/>
      <c r="M264" s="250"/>
      <c r="N264" s="251"/>
      <c r="O264" s="251"/>
      <c r="P264" s="251"/>
      <c r="Q264" s="251"/>
      <c r="R264" s="251"/>
      <c r="S264" s="251"/>
      <c r="T264" s="25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3" t="s">
        <v>649</v>
      </c>
      <c r="AU264" s="253" t="s">
        <v>84</v>
      </c>
      <c r="AV264" s="13" t="s">
        <v>84</v>
      </c>
      <c r="AW264" s="13" t="s">
        <v>31</v>
      </c>
      <c r="AX264" s="13" t="s">
        <v>74</v>
      </c>
      <c r="AY264" s="253" t="s">
        <v>133</v>
      </c>
    </row>
    <row r="265" s="13" customFormat="1">
      <c r="A265" s="13"/>
      <c r="B265" s="242"/>
      <c r="C265" s="243"/>
      <c r="D265" s="244" t="s">
        <v>649</v>
      </c>
      <c r="E265" s="245" t="s">
        <v>1</v>
      </c>
      <c r="F265" s="246" t="s">
        <v>864</v>
      </c>
      <c r="G265" s="243"/>
      <c r="H265" s="247">
        <v>0.060999999999999999</v>
      </c>
      <c r="I265" s="248"/>
      <c r="J265" s="243"/>
      <c r="K265" s="243"/>
      <c r="L265" s="249"/>
      <c r="M265" s="250"/>
      <c r="N265" s="251"/>
      <c r="O265" s="251"/>
      <c r="P265" s="251"/>
      <c r="Q265" s="251"/>
      <c r="R265" s="251"/>
      <c r="S265" s="251"/>
      <c r="T265" s="25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3" t="s">
        <v>649</v>
      </c>
      <c r="AU265" s="253" t="s">
        <v>84</v>
      </c>
      <c r="AV265" s="13" t="s">
        <v>84</v>
      </c>
      <c r="AW265" s="13" t="s">
        <v>31</v>
      </c>
      <c r="AX265" s="13" t="s">
        <v>74</v>
      </c>
      <c r="AY265" s="253" t="s">
        <v>133</v>
      </c>
    </row>
    <row r="266" s="2" customFormat="1" ht="16.5" customHeight="1">
      <c r="A266" s="37"/>
      <c r="B266" s="38"/>
      <c r="C266" s="218" t="s">
        <v>865</v>
      </c>
      <c r="D266" s="218" t="s">
        <v>135</v>
      </c>
      <c r="E266" s="219" t="s">
        <v>866</v>
      </c>
      <c r="F266" s="220" t="s">
        <v>867</v>
      </c>
      <c r="G266" s="221" t="s">
        <v>442</v>
      </c>
      <c r="H266" s="222">
        <v>0.77300000000000002</v>
      </c>
      <c r="I266" s="223"/>
      <c r="J266" s="224">
        <f>ROUND(I266*H266,2)</f>
        <v>0</v>
      </c>
      <c r="K266" s="225"/>
      <c r="L266" s="43"/>
      <c r="M266" s="233" t="s">
        <v>1</v>
      </c>
      <c r="N266" s="234" t="s">
        <v>39</v>
      </c>
      <c r="O266" s="90"/>
      <c r="P266" s="235">
        <f>O266*H266</f>
        <v>0</v>
      </c>
      <c r="Q266" s="235">
        <v>0.01409</v>
      </c>
      <c r="R266" s="235">
        <f>Q266*H266</f>
        <v>0.01089157</v>
      </c>
      <c r="S266" s="235">
        <v>0</v>
      </c>
      <c r="T266" s="236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31" t="s">
        <v>139</v>
      </c>
      <c r="AT266" s="231" t="s">
        <v>135</v>
      </c>
      <c r="AU266" s="231" t="s">
        <v>84</v>
      </c>
      <c r="AY266" s="16" t="s">
        <v>133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6" t="s">
        <v>82</v>
      </c>
      <c r="BK266" s="232">
        <f>ROUND(I266*H266,2)</f>
        <v>0</v>
      </c>
      <c r="BL266" s="16" t="s">
        <v>139</v>
      </c>
      <c r="BM266" s="231" t="s">
        <v>868</v>
      </c>
    </row>
    <row r="267" s="14" customFormat="1">
      <c r="A267" s="14"/>
      <c r="B267" s="254"/>
      <c r="C267" s="255"/>
      <c r="D267" s="244" t="s">
        <v>649</v>
      </c>
      <c r="E267" s="256" t="s">
        <v>1</v>
      </c>
      <c r="F267" s="257" t="s">
        <v>861</v>
      </c>
      <c r="G267" s="255"/>
      <c r="H267" s="256" t="s">
        <v>1</v>
      </c>
      <c r="I267" s="258"/>
      <c r="J267" s="255"/>
      <c r="K267" s="255"/>
      <c r="L267" s="259"/>
      <c r="M267" s="260"/>
      <c r="N267" s="261"/>
      <c r="O267" s="261"/>
      <c r="P267" s="261"/>
      <c r="Q267" s="261"/>
      <c r="R267" s="261"/>
      <c r="S267" s="261"/>
      <c r="T267" s="262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3" t="s">
        <v>649</v>
      </c>
      <c r="AU267" s="263" t="s">
        <v>84</v>
      </c>
      <c r="AV267" s="14" t="s">
        <v>82</v>
      </c>
      <c r="AW267" s="14" t="s">
        <v>31</v>
      </c>
      <c r="AX267" s="14" t="s">
        <v>74</v>
      </c>
      <c r="AY267" s="263" t="s">
        <v>133</v>
      </c>
    </row>
    <row r="268" s="13" customFormat="1">
      <c r="A268" s="13"/>
      <c r="B268" s="242"/>
      <c r="C268" s="243"/>
      <c r="D268" s="244" t="s">
        <v>649</v>
      </c>
      <c r="E268" s="245" t="s">
        <v>1</v>
      </c>
      <c r="F268" s="246" t="s">
        <v>869</v>
      </c>
      <c r="G268" s="243"/>
      <c r="H268" s="247">
        <v>0.20000000000000001</v>
      </c>
      <c r="I268" s="248"/>
      <c r="J268" s="243"/>
      <c r="K268" s="243"/>
      <c r="L268" s="249"/>
      <c r="M268" s="250"/>
      <c r="N268" s="251"/>
      <c r="O268" s="251"/>
      <c r="P268" s="251"/>
      <c r="Q268" s="251"/>
      <c r="R268" s="251"/>
      <c r="S268" s="251"/>
      <c r="T268" s="25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3" t="s">
        <v>649</v>
      </c>
      <c r="AU268" s="253" t="s">
        <v>84</v>
      </c>
      <c r="AV268" s="13" t="s">
        <v>84</v>
      </c>
      <c r="AW268" s="13" t="s">
        <v>31</v>
      </c>
      <c r="AX268" s="13" t="s">
        <v>74</v>
      </c>
      <c r="AY268" s="253" t="s">
        <v>133</v>
      </c>
    </row>
    <row r="269" s="13" customFormat="1">
      <c r="A269" s="13"/>
      <c r="B269" s="242"/>
      <c r="C269" s="243"/>
      <c r="D269" s="244" t="s">
        <v>649</v>
      </c>
      <c r="E269" s="245" t="s">
        <v>1</v>
      </c>
      <c r="F269" s="246" t="s">
        <v>870</v>
      </c>
      <c r="G269" s="243"/>
      <c r="H269" s="247">
        <v>0.23499999999999999</v>
      </c>
      <c r="I269" s="248"/>
      <c r="J269" s="243"/>
      <c r="K269" s="243"/>
      <c r="L269" s="249"/>
      <c r="M269" s="250"/>
      <c r="N269" s="251"/>
      <c r="O269" s="251"/>
      <c r="P269" s="251"/>
      <c r="Q269" s="251"/>
      <c r="R269" s="251"/>
      <c r="S269" s="251"/>
      <c r="T269" s="25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3" t="s">
        <v>649</v>
      </c>
      <c r="AU269" s="253" t="s">
        <v>84</v>
      </c>
      <c r="AV269" s="13" t="s">
        <v>84</v>
      </c>
      <c r="AW269" s="13" t="s">
        <v>31</v>
      </c>
      <c r="AX269" s="13" t="s">
        <v>74</v>
      </c>
      <c r="AY269" s="253" t="s">
        <v>133</v>
      </c>
    </row>
    <row r="270" s="13" customFormat="1">
      <c r="A270" s="13"/>
      <c r="B270" s="242"/>
      <c r="C270" s="243"/>
      <c r="D270" s="244" t="s">
        <v>649</v>
      </c>
      <c r="E270" s="245" t="s">
        <v>1</v>
      </c>
      <c r="F270" s="246" t="s">
        <v>871</v>
      </c>
      <c r="G270" s="243"/>
      <c r="H270" s="247">
        <v>0.33800000000000002</v>
      </c>
      <c r="I270" s="248"/>
      <c r="J270" s="243"/>
      <c r="K270" s="243"/>
      <c r="L270" s="249"/>
      <c r="M270" s="250"/>
      <c r="N270" s="251"/>
      <c r="O270" s="251"/>
      <c r="P270" s="251"/>
      <c r="Q270" s="251"/>
      <c r="R270" s="251"/>
      <c r="S270" s="251"/>
      <c r="T270" s="25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3" t="s">
        <v>649</v>
      </c>
      <c r="AU270" s="253" t="s">
        <v>84</v>
      </c>
      <c r="AV270" s="13" t="s">
        <v>84</v>
      </c>
      <c r="AW270" s="13" t="s">
        <v>31</v>
      </c>
      <c r="AX270" s="13" t="s">
        <v>74</v>
      </c>
      <c r="AY270" s="253" t="s">
        <v>133</v>
      </c>
    </row>
    <row r="271" s="2" customFormat="1" ht="16.5" customHeight="1">
      <c r="A271" s="37"/>
      <c r="B271" s="38"/>
      <c r="C271" s="218" t="s">
        <v>274</v>
      </c>
      <c r="D271" s="218" t="s">
        <v>135</v>
      </c>
      <c r="E271" s="219" t="s">
        <v>872</v>
      </c>
      <c r="F271" s="220" t="s">
        <v>873</v>
      </c>
      <c r="G271" s="221" t="s">
        <v>442</v>
      </c>
      <c r="H271" s="222">
        <v>0.77300000000000002</v>
      </c>
      <c r="I271" s="223"/>
      <c r="J271" s="224">
        <f>ROUND(I271*H271,2)</f>
        <v>0</v>
      </c>
      <c r="K271" s="225"/>
      <c r="L271" s="43"/>
      <c r="M271" s="233" t="s">
        <v>1</v>
      </c>
      <c r="N271" s="234" t="s">
        <v>39</v>
      </c>
      <c r="O271" s="90"/>
      <c r="P271" s="235">
        <f>O271*H271</f>
        <v>0</v>
      </c>
      <c r="Q271" s="235">
        <v>0</v>
      </c>
      <c r="R271" s="235">
        <f>Q271*H271</f>
        <v>0</v>
      </c>
      <c r="S271" s="235">
        <v>0</v>
      </c>
      <c r="T271" s="236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31" t="s">
        <v>139</v>
      </c>
      <c r="AT271" s="231" t="s">
        <v>135</v>
      </c>
      <c r="AU271" s="231" t="s">
        <v>84</v>
      </c>
      <c r="AY271" s="16" t="s">
        <v>133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6" t="s">
        <v>82</v>
      </c>
      <c r="BK271" s="232">
        <f>ROUND(I271*H271,2)</f>
        <v>0</v>
      </c>
      <c r="BL271" s="16" t="s">
        <v>139</v>
      </c>
      <c r="BM271" s="231" t="s">
        <v>874</v>
      </c>
    </row>
    <row r="272" s="2" customFormat="1" ht="21.75" customHeight="1">
      <c r="A272" s="37"/>
      <c r="B272" s="38"/>
      <c r="C272" s="218" t="s">
        <v>875</v>
      </c>
      <c r="D272" s="218" t="s">
        <v>135</v>
      </c>
      <c r="E272" s="219" t="s">
        <v>876</v>
      </c>
      <c r="F272" s="220" t="s">
        <v>877</v>
      </c>
      <c r="G272" s="221" t="s">
        <v>581</v>
      </c>
      <c r="H272" s="222">
        <v>1.49</v>
      </c>
      <c r="I272" s="223"/>
      <c r="J272" s="224">
        <f>ROUND(I272*H272,2)</f>
        <v>0</v>
      </c>
      <c r="K272" s="225"/>
      <c r="L272" s="43"/>
      <c r="M272" s="233" t="s">
        <v>1</v>
      </c>
      <c r="N272" s="234" t="s">
        <v>39</v>
      </c>
      <c r="O272" s="90"/>
      <c r="P272" s="235">
        <f>O272*H272</f>
        <v>0</v>
      </c>
      <c r="Q272" s="235">
        <v>1.04575</v>
      </c>
      <c r="R272" s="235">
        <f>Q272*H272</f>
        <v>1.5581674999999999</v>
      </c>
      <c r="S272" s="235">
        <v>0</v>
      </c>
      <c r="T272" s="236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31" t="s">
        <v>139</v>
      </c>
      <c r="AT272" s="231" t="s">
        <v>135</v>
      </c>
      <c r="AU272" s="231" t="s">
        <v>84</v>
      </c>
      <c r="AY272" s="16" t="s">
        <v>133</v>
      </c>
      <c r="BE272" s="232">
        <f>IF(N272="základní",J272,0)</f>
        <v>0</v>
      </c>
      <c r="BF272" s="232">
        <f>IF(N272="snížená",J272,0)</f>
        <v>0</v>
      </c>
      <c r="BG272" s="232">
        <f>IF(N272="zákl. přenesená",J272,0)</f>
        <v>0</v>
      </c>
      <c r="BH272" s="232">
        <f>IF(N272="sníž. přenesená",J272,0)</f>
        <v>0</v>
      </c>
      <c r="BI272" s="232">
        <f>IF(N272="nulová",J272,0)</f>
        <v>0</v>
      </c>
      <c r="BJ272" s="16" t="s">
        <v>82</v>
      </c>
      <c r="BK272" s="232">
        <f>ROUND(I272*H272,2)</f>
        <v>0</v>
      </c>
      <c r="BL272" s="16" t="s">
        <v>139</v>
      </c>
      <c r="BM272" s="231" t="s">
        <v>878</v>
      </c>
    </row>
    <row r="273" s="13" customFormat="1">
      <c r="A273" s="13"/>
      <c r="B273" s="242"/>
      <c r="C273" s="243"/>
      <c r="D273" s="244" t="s">
        <v>649</v>
      </c>
      <c r="E273" s="245" t="s">
        <v>1</v>
      </c>
      <c r="F273" s="246" t="s">
        <v>879</v>
      </c>
      <c r="G273" s="243"/>
      <c r="H273" s="247">
        <v>1.49</v>
      </c>
      <c r="I273" s="248"/>
      <c r="J273" s="243"/>
      <c r="K273" s="243"/>
      <c r="L273" s="249"/>
      <c r="M273" s="250"/>
      <c r="N273" s="251"/>
      <c r="O273" s="251"/>
      <c r="P273" s="251"/>
      <c r="Q273" s="251"/>
      <c r="R273" s="251"/>
      <c r="S273" s="251"/>
      <c r="T273" s="25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3" t="s">
        <v>649</v>
      </c>
      <c r="AU273" s="253" t="s">
        <v>84</v>
      </c>
      <c r="AV273" s="13" t="s">
        <v>84</v>
      </c>
      <c r="AW273" s="13" t="s">
        <v>31</v>
      </c>
      <c r="AX273" s="13" t="s">
        <v>74</v>
      </c>
      <c r="AY273" s="253" t="s">
        <v>133</v>
      </c>
    </row>
    <row r="274" s="2" customFormat="1" ht="24.15" customHeight="1">
      <c r="A274" s="37"/>
      <c r="B274" s="38"/>
      <c r="C274" s="218" t="s">
        <v>277</v>
      </c>
      <c r="D274" s="218" t="s">
        <v>135</v>
      </c>
      <c r="E274" s="219" t="s">
        <v>880</v>
      </c>
      <c r="F274" s="220" t="s">
        <v>881</v>
      </c>
      <c r="G274" s="221" t="s">
        <v>581</v>
      </c>
      <c r="H274" s="222">
        <v>0.072999999999999995</v>
      </c>
      <c r="I274" s="223"/>
      <c r="J274" s="224">
        <f>ROUND(I274*H274,2)</f>
        <v>0</v>
      </c>
      <c r="K274" s="225"/>
      <c r="L274" s="43"/>
      <c r="M274" s="233" t="s">
        <v>1</v>
      </c>
      <c r="N274" s="234" t="s">
        <v>39</v>
      </c>
      <c r="O274" s="90"/>
      <c r="P274" s="235">
        <f>O274*H274</f>
        <v>0</v>
      </c>
      <c r="Q274" s="235">
        <v>1.0900000000000001</v>
      </c>
      <c r="R274" s="235">
        <f>Q274*H274</f>
        <v>0.079570000000000002</v>
      </c>
      <c r="S274" s="235">
        <v>0</v>
      </c>
      <c r="T274" s="236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31" t="s">
        <v>139</v>
      </c>
      <c r="AT274" s="231" t="s">
        <v>135</v>
      </c>
      <c r="AU274" s="231" t="s">
        <v>84</v>
      </c>
      <c r="AY274" s="16" t="s">
        <v>133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16" t="s">
        <v>82</v>
      </c>
      <c r="BK274" s="232">
        <f>ROUND(I274*H274,2)</f>
        <v>0</v>
      </c>
      <c r="BL274" s="16" t="s">
        <v>139</v>
      </c>
      <c r="BM274" s="231" t="s">
        <v>882</v>
      </c>
    </row>
    <row r="275" s="13" customFormat="1">
      <c r="A275" s="13"/>
      <c r="B275" s="242"/>
      <c r="C275" s="243"/>
      <c r="D275" s="244" t="s">
        <v>649</v>
      </c>
      <c r="E275" s="245" t="s">
        <v>1</v>
      </c>
      <c r="F275" s="246" t="s">
        <v>883</v>
      </c>
      <c r="G275" s="243"/>
      <c r="H275" s="247">
        <v>0.072999999999999995</v>
      </c>
      <c r="I275" s="248"/>
      <c r="J275" s="243"/>
      <c r="K275" s="243"/>
      <c r="L275" s="249"/>
      <c r="M275" s="250"/>
      <c r="N275" s="251"/>
      <c r="O275" s="251"/>
      <c r="P275" s="251"/>
      <c r="Q275" s="251"/>
      <c r="R275" s="251"/>
      <c r="S275" s="251"/>
      <c r="T275" s="25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3" t="s">
        <v>649</v>
      </c>
      <c r="AU275" s="253" t="s">
        <v>84</v>
      </c>
      <c r="AV275" s="13" t="s">
        <v>84</v>
      </c>
      <c r="AW275" s="13" t="s">
        <v>31</v>
      </c>
      <c r="AX275" s="13" t="s">
        <v>74</v>
      </c>
      <c r="AY275" s="253" t="s">
        <v>133</v>
      </c>
    </row>
    <row r="276" s="2" customFormat="1" ht="24.15" customHeight="1">
      <c r="A276" s="37"/>
      <c r="B276" s="38"/>
      <c r="C276" s="218" t="s">
        <v>884</v>
      </c>
      <c r="D276" s="218" t="s">
        <v>135</v>
      </c>
      <c r="E276" s="219" t="s">
        <v>885</v>
      </c>
      <c r="F276" s="220" t="s">
        <v>886</v>
      </c>
      <c r="G276" s="221" t="s">
        <v>581</v>
      </c>
      <c r="H276" s="222">
        <v>0.66700000000000004</v>
      </c>
      <c r="I276" s="223"/>
      <c r="J276" s="224">
        <f>ROUND(I276*H276,2)</f>
        <v>0</v>
      </c>
      <c r="K276" s="225"/>
      <c r="L276" s="43"/>
      <c r="M276" s="233" t="s">
        <v>1</v>
      </c>
      <c r="N276" s="234" t="s">
        <v>39</v>
      </c>
      <c r="O276" s="90"/>
      <c r="P276" s="235">
        <f>O276*H276</f>
        <v>0</v>
      </c>
      <c r="Q276" s="235">
        <v>1.0900000000000001</v>
      </c>
      <c r="R276" s="235">
        <f>Q276*H276</f>
        <v>0.72703000000000007</v>
      </c>
      <c r="S276" s="235">
        <v>0</v>
      </c>
      <c r="T276" s="236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31" t="s">
        <v>139</v>
      </c>
      <c r="AT276" s="231" t="s">
        <v>135</v>
      </c>
      <c r="AU276" s="231" t="s">
        <v>84</v>
      </c>
      <c r="AY276" s="16" t="s">
        <v>133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6" t="s">
        <v>82</v>
      </c>
      <c r="BK276" s="232">
        <f>ROUND(I276*H276,2)</f>
        <v>0</v>
      </c>
      <c r="BL276" s="16" t="s">
        <v>139</v>
      </c>
      <c r="BM276" s="231" t="s">
        <v>887</v>
      </c>
    </row>
    <row r="277" s="13" customFormat="1">
      <c r="A277" s="13"/>
      <c r="B277" s="242"/>
      <c r="C277" s="243"/>
      <c r="D277" s="244" t="s">
        <v>649</v>
      </c>
      <c r="E277" s="245" t="s">
        <v>1</v>
      </c>
      <c r="F277" s="246" t="s">
        <v>888</v>
      </c>
      <c r="G277" s="243"/>
      <c r="H277" s="247">
        <v>0.126</v>
      </c>
      <c r="I277" s="248"/>
      <c r="J277" s="243"/>
      <c r="K277" s="243"/>
      <c r="L277" s="249"/>
      <c r="M277" s="250"/>
      <c r="N277" s="251"/>
      <c r="O277" s="251"/>
      <c r="P277" s="251"/>
      <c r="Q277" s="251"/>
      <c r="R277" s="251"/>
      <c r="S277" s="251"/>
      <c r="T277" s="25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3" t="s">
        <v>649</v>
      </c>
      <c r="AU277" s="253" t="s">
        <v>84</v>
      </c>
      <c r="AV277" s="13" t="s">
        <v>84</v>
      </c>
      <c r="AW277" s="13" t="s">
        <v>31</v>
      </c>
      <c r="AX277" s="13" t="s">
        <v>74</v>
      </c>
      <c r="AY277" s="253" t="s">
        <v>133</v>
      </c>
    </row>
    <row r="278" s="13" customFormat="1">
      <c r="A278" s="13"/>
      <c r="B278" s="242"/>
      <c r="C278" s="243"/>
      <c r="D278" s="244" t="s">
        <v>649</v>
      </c>
      <c r="E278" s="245" t="s">
        <v>1</v>
      </c>
      <c r="F278" s="246" t="s">
        <v>889</v>
      </c>
      <c r="G278" s="243"/>
      <c r="H278" s="247">
        <v>0.35099999999999998</v>
      </c>
      <c r="I278" s="248"/>
      <c r="J278" s="243"/>
      <c r="K278" s="243"/>
      <c r="L278" s="249"/>
      <c r="M278" s="250"/>
      <c r="N278" s="251"/>
      <c r="O278" s="251"/>
      <c r="P278" s="251"/>
      <c r="Q278" s="251"/>
      <c r="R278" s="251"/>
      <c r="S278" s="251"/>
      <c r="T278" s="25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3" t="s">
        <v>649</v>
      </c>
      <c r="AU278" s="253" t="s">
        <v>84</v>
      </c>
      <c r="AV278" s="13" t="s">
        <v>84</v>
      </c>
      <c r="AW278" s="13" t="s">
        <v>31</v>
      </c>
      <c r="AX278" s="13" t="s">
        <v>74</v>
      </c>
      <c r="AY278" s="253" t="s">
        <v>133</v>
      </c>
    </row>
    <row r="279" s="13" customFormat="1">
      <c r="A279" s="13"/>
      <c r="B279" s="242"/>
      <c r="C279" s="243"/>
      <c r="D279" s="244" t="s">
        <v>649</v>
      </c>
      <c r="E279" s="245" t="s">
        <v>1</v>
      </c>
      <c r="F279" s="246" t="s">
        <v>890</v>
      </c>
      <c r="G279" s="243"/>
      <c r="H279" s="247">
        <v>0.19</v>
      </c>
      <c r="I279" s="248"/>
      <c r="J279" s="243"/>
      <c r="K279" s="243"/>
      <c r="L279" s="249"/>
      <c r="M279" s="250"/>
      <c r="N279" s="251"/>
      <c r="O279" s="251"/>
      <c r="P279" s="251"/>
      <c r="Q279" s="251"/>
      <c r="R279" s="251"/>
      <c r="S279" s="251"/>
      <c r="T279" s="25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3" t="s">
        <v>649</v>
      </c>
      <c r="AU279" s="253" t="s">
        <v>84</v>
      </c>
      <c r="AV279" s="13" t="s">
        <v>84</v>
      </c>
      <c r="AW279" s="13" t="s">
        <v>31</v>
      </c>
      <c r="AX279" s="13" t="s">
        <v>74</v>
      </c>
      <c r="AY279" s="253" t="s">
        <v>133</v>
      </c>
    </row>
    <row r="280" s="2" customFormat="1" ht="24.15" customHeight="1">
      <c r="A280" s="37"/>
      <c r="B280" s="38"/>
      <c r="C280" s="218" t="s">
        <v>280</v>
      </c>
      <c r="D280" s="218" t="s">
        <v>135</v>
      </c>
      <c r="E280" s="219" t="s">
        <v>891</v>
      </c>
      <c r="F280" s="220" t="s">
        <v>892</v>
      </c>
      <c r="G280" s="221" t="s">
        <v>442</v>
      </c>
      <c r="H280" s="222">
        <v>1.6240000000000001</v>
      </c>
      <c r="I280" s="223"/>
      <c r="J280" s="224">
        <f>ROUND(I280*H280,2)</f>
        <v>0</v>
      </c>
      <c r="K280" s="225"/>
      <c r="L280" s="43"/>
      <c r="M280" s="233" t="s">
        <v>1</v>
      </c>
      <c r="N280" s="234" t="s">
        <v>39</v>
      </c>
      <c r="O280" s="90"/>
      <c r="P280" s="235">
        <f>O280*H280</f>
        <v>0</v>
      </c>
      <c r="Q280" s="235">
        <v>0.13319</v>
      </c>
      <c r="R280" s="235">
        <f>Q280*H280</f>
        <v>0.21630056000000003</v>
      </c>
      <c r="S280" s="235">
        <v>0</v>
      </c>
      <c r="T280" s="236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31" t="s">
        <v>139</v>
      </c>
      <c r="AT280" s="231" t="s">
        <v>135</v>
      </c>
      <c r="AU280" s="231" t="s">
        <v>84</v>
      </c>
      <c r="AY280" s="16" t="s">
        <v>133</v>
      </c>
      <c r="BE280" s="232">
        <f>IF(N280="základní",J280,0)</f>
        <v>0</v>
      </c>
      <c r="BF280" s="232">
        <f>IF(N280="snížená",J280,0)</f>
        <v>0</v>
      </c>
      <c r="BG280" s="232">
        <f>IF(N280="zákl. přenesená",J280,0)</f>
        <v>0</v>
      </c>
      <c r="BH280" s="232">
        <f>IF(N280="sníž. přenesená",J280,0)</f>
        <v>0</v>
      </c>
      <c r="BI280" s="232">
        <f>IF(N280="nulová",J280,0)</f>
        <v>0</v>
      </c>
      <c r="BJ280" s="16" t="s">
        <v>82</v>
      </c>
      <c r="BK280" s="232">
        <f>ROUND(I280*H280,2)</f>
        <v>0</v>
      </c>
      <c r="BL280" s="16" t="s">
        <v>139</v>
      </c>
      <c r="BM280" s="231" t="s">
        <v>893</v>
      </c>
    </row>
    <row r="281" s="13" customFormat="1">
      <c r="A281" s="13"/>
      <c r="B281" s="242"/>
      <c r="C281" s="243"/>
      <c r="D281" s="244" t="s">
        <v>649</v>
      </c>
      <c r="E281" s="245" t="s">
        <v>1</v>
      </c>
      <c r="F281" s="246" t="s">
        <v>894</v>
      </c>
      <c r="G281" s="243"/>
      <c r="H281" s="247">
        <v>1.4139999999999999</v>
      </c>
      <c r="I281" s="248"/>
      <c r="J281" s="243"/>
      <c r="K281" s="243"/>
      <c r="L281" s="249"/>
      <c r="M281" s="250"/>
      <c r="N281" s="251"/>
      <c r="O281" s="251"/>
      <c r="P281" s="251"/>
      <c r="Q281" s="251"/>
      <c r="R281" s="251"/>
      <c r="S281" s="251"/>
      <c r="T281" s="25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3" t="s">
        <v>649</v>
      </c>
      <c r="AU281" s="253" t="s">
        <v>84</v>
      </c>
      <c r="AV281" s="13" t="s">
        <v>84</v>
      </c>
      <c r="AW281" s="13" t="s">
        <v>31</v>
      </c>
      <c r="AX281" s="13" t="s">
        <v>74</v>
      </c>
      <c r="AY281" s="253" t="s">
        <v>133</v>
      </c>
    </row>
    <row r="282" s="13" customFormat="1">
      <c r="A282" s="13"/>
      <c r="B282" s="242"/>
      <c r="C282" s="243"/>
      <c r="D282" s="244" t="s">
        <v>649</v>
      </c>
      <c r="E282" s="245" t="s">
        <v>1</v>
      </c>
      <c r="F282" s="246" t="s">
        <v>895</v>
      </c>
      <c r="G282" s="243"/>
      <c r="H282" s="247">
        <v>0.20999999999999999</v>
      </c>
      <c r="I282" s="248"/>
      <c r="J282" s="243"/>
      <c r="K282" s="243"/>
      <c r="L282" s="249"/>
      <c r="M282" s="250"/>
      <c r="N282" s="251"/>
      <c r="O282" s="251"/>
      <c r="P282" s="251"/>
      <c r="Q282" s="251"/>
      <c r="R282" s="251"/>
      <c r="S282" s="251"/>
      <c r="T282" s="25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3" t="s">
        <v>649</v>
      </c>
      <c r="AU282" s="253" t="s">
        <v>84</v>
      </c>
      <c r="AV282" s="13" t="s">
        <v>84</v>
      </c>
      <c r="AW282" s="13" t="s">
        <v>31</v>
      </c>
      <c r="AX282" s="13" t="s">
        <v>74</v>
      </c>
      <c r="AY282" s="253" t="s">
        <v>133</v>
      </c>
    </row>
    <row r="283" s="2" customFormat="1" ht="24.15" customHeight="1">
      <c r="A283" s="37"/>
      <c r="B283" s="38"/>
      <c r="C283" s="218" t="s">
        <v>896</v>
      </c>
      <c r="D283" s="218" t="s">
        <v>135</v>
      </c>
      <c r="E283" s="219" t="s">
        <v>897</v>
      </c>
      <c r="F283" s="220" t="s">
        <v>898</v>
      </c>
      <c r="G283" s="221" t="s">
        <v>442</v>
      </c>
      <c r="H283" s="222">
        <v>2.617</v>
      </c>
      <c r="I283" s="223"/>
      <c r="J283" s="224">
        <f>ROUND(I283*H283,2)</f>
        <v>0</v>
      </c>
      <c r="K283" s="225"/>
      <c r="L283" s="43"/>
      <c r="M283" s="233" t="s">
        <v>1</v>
      </c>
      <c r="N283" s="234" t="s">
        <v>39</v>
      </c>
      <c r="O283" s="90"/>
      <c r="P283" s="235">
        <f>O283*H283</f>
        <v>0</v>
      </c>
      <c r="Q283" s="235">
        <v>0.27128000000000002</v>
      </c>
      <c r="R283" s="235">
        <f>Q283*H283</f>
        <v>0.70993976000000003</v>
      </c>
      <c r="S283" s="235">
        <v>0</v>
      </c>
      <c r="T283" s="236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31" t="s">
        <v>139</v>
      </c>
      <c r="AT283" s="231" t="s">
        <v>135</v>
      </c>
      <c r="AU283" s="231" t="s">
        <v>84</v>
      </c>
      <c r="AY283" s="16" t="s">
        <v>133</v>
      </c>
      <c r="BE283" s="232">
        <f>IF(N283="základní",J283,0)</f>
        <v>0</v>
      </c>
      <c r="BF283" s="232">
        <f>IF(N283="snížená",J283,0)</f>
        <v>0</v>
      </c>
      <c r="BG283" s="232">
        <f>IF(N283="zákl. přenesená",J283,0)</f>
        <v>0</v>
      </c>
      <c r="BH283" s="232">
        <f>IF(N283="sníž. přenesená",J283,0)</f>
        <v>0</v>
      </c>
      <c r="BI283" s="232">
        <f>IF(N283="nulová",J283,0)</f>
        <v>0</v>
      </c>
      <c r="BJ283" s="16" t="s">
        <v>82</v>
      </c>
      <c r="BK283" s="232">
        <f>ROUND(I283*H283,2)</f>
        <v>0</v>
      </c>
      <c r="BL283" s="16" t="s">
        <v>139</v>
      </c>
      <c r="BM283" s="231" t="s">
        <v>899</v>
      </c>
    </row>
    <row r="284" s="13" customFormat="1">
      <c r="A284" s="13"/>
      <c r="B284" s="242"/>
      <c r="C284" s="243"/>
      <c r="D284" s="244" t="s">
        <v>649</v>
      </c>
      <c r="E284" s="245" t="s">
        <v>1</v>
      </c>
      <c r="F284" s="246" t="s">
        <v>900</v>
      </c>
      <c r="G284" s="243"/>
      <c r="H284" s="247">
        <v>0.20200000000000001</v>
      </c>
      <c r="I284" s="248"/>
      <c r="J284" s="243"/>
      <c r="K284" s="243"/>
      <c r="L284" s="249"/>
      <c r="M284" s="250"/>
      <c r="N284" s="251"/>
      <c r="O284" s="251"/>
      <c r="P284" s="251"/>
      <c r="Q284" s="251"/>
      <c r="R284" s="251"/>
      <c r="S284" s="251"/>
      <c r="T284" s="25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3" t="s">
        <v>649</v>
      </c>
      <c r="AU284" s="253" t="s">
        <v>84</v>
      </c>
      <c r="AV284" s="13" t="s">
        <v>84</v>
      </c>
      <c r="AW284" s="13" t="s">
        <v>31</v>
      </c>
      <c r="AX284" s="13" t="s">
        <v>74</v>
      </c>
      <c r="AY284" s="253" t="s">
        <v>133</v>
      </c>
    </row>
    <row r="285" s="13" customFormat="1">
      <c r="A285" s="13"/>
      <c r="B285" s="242"/>
      <c r="C285" s="243"/>
      <c r="D285" s="244" t="s">
        <v>649</v>
      </c>
      <c r="E285" s="245" t="s">
        <v>1</v>
      </c>
      <c r="F285" s="246" t="s">
        <v>901</v>
      </c>
      <c r="G285" s="243"/>
      <c r="H285" s="247">
        <v>2.415</v>
      </c>
      <c r="I285" s="248"/>
      <c r="J285" s="243"/>
      <c r="K285" s="243"/>
      <c r="L285" s="249"/>
      <c r="M285" s="250"/>
      <c r="N285" s="251"/>
      <c r="O285" s="251"/>
      <c r="P285" s="251"/>
      <c r="Q285" s="251"/>
      <c r="R285" s="251"/>
      <c r="S285" s="251"/>
      <c r="T285" s="25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3" t="s">
        <v>649</v>
      </c>
      <c r="AU285" s="253" t="s">
        <v>84</v>
      </c>
      <c r="AV285" s="13" t="s">
        <v>84</v>
      </c>
      <c r="AW285" s="13" t="s">
        <v>31</v>
      </c>
      <c r="AX285" s="13" t="s">
        <v>74</v>
      </c>
      <c r="AY285" s="253" t="s">
        <v>133</v>
      </c>
    </row>
    <row r="286" s="2" customFormat="1" ht="24.15" customHeight="1">
      <c r="A286" s="37"/>
      <c r="B286" s="38"/>
      <c r="C286" s="218" t="s">
        <v>285</v>
      </c>
      <c r="D286" s="218" t="s">
        <v>135</v>
      </c>
      <c r="E286" s="219" t="s">
        <v>902</v>
      </c>
      <c r="F286" s="220" t="s">
        <v>903</v>
      </c>
      <c r="G286" s="221" t="s">
        <v>442</v>
      </c>
      <c r="H286" s="222">
        <v>6.1559999999999997</v>
      </c>
      <c r="I286" s="223"/>
      <c r="J286" s="224">
        <f>ROUND(I286*H286,2)</f>
        <v>0</v>
      </c>
      <c r="K286" s="225"/>
      <c r="L286" s="43"/>
      <c r="M286" s="233" t="s">
        <v>1</v>
      </c>
      <c r="N286" s="234" t="s">
        <v>39</v>
      </c>
      <c r="O286" s="90"/>
      <c r="P286" s="235">
        <f>O286*H286</f>
        <v>0</v>
      </c>
      <c r="Q286" s="235">
        <v>0.12021</v>
      </c>
      <c r="R286" s="235">
        <f>Q286*H286</f>
        <v>0.74001275999999994</v>
      </c>
      <c r="S286" s="235">
        <v>0</v>
      </c>
      <c r="T286" s="236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31" t="s">
        <v>139</v>
      </c>
      <c r="AT286" s="231" t="s">
        <v>135</v>
      </c>
      <c r="AU286" s="231" t="s">
        <v>84</v>
      </c>
      <c r="AY286" s="16" t="s">
        <v>133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16" t="s">
        <v>82</v>
      </c>
      <c r="BK286" s="232">
        <f>ROUND(I286*H286,2)</f>
        <v>0</v>
      </c>
      <c r="BL286" s="16" t="s">
        <v>139</v>
      </c>
      <c r="BM286" s="231" t="s">
        <v>904</v>
      </c>
    </row>
    <row r="287" s="13" customFormat="1">
      <c r="A287" s="13"/>
      <c r="B287" s="242"/>
      <c r="C287" s="243"/>
      <c r="D287" s="244" t="s">
        <v>649</v>
      </c>
      <c r="E287" s="245" t="s">
        <v>1</v>
      </c>
      <c r="F287" s="246" t="s">
        <v>905</v>
      </c>
      <c r="G287" s="243"/>
      <c r="H287" s="247">
        <v>6.1559999999999997</v>
      </c>
      <c r="I287" s="248"/>
      <c r="J287" s="243"/>
      <c r="K287" s="243"/>
      <c r="L287" s="249"/>
      <c r="M287" s="250"/>
      <c r="N287" s="251"/>
      <c r="O287" s="251"/>
      <c r="P287" s="251"/>
      <c r="Q287" s="251"/>
      <c r="R287" s="251"/>
      <c r="S287" s="251"/>
      <c r="T287" s="25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3" t="s">
        <v>649</v>
      </c>
      <c r="AU287" s="253" t="s">
        <v>84</v>
      </c>
      <c r="AV287" s="13" t="s">
        <v>84</v>
      </c>
      <c r="AW287" s="13" t="s">
        <v>31</v>
      </c>
      <c r="AX287" s="13" t="s">
        <v>74</v>
      </c>
      <c r="AY287" s="253" t="s">
        <v>133</v>
      </c>
    </row>
    <row r="288" s="12" customFormat="1" ht="22.8" customHeight="1">
      <c r="A288" s="12"/>
      <c r="B288" s="202"/>
      <c r="C288" s="203"/>
      <c r="D288" s="204" t="s">
        <v>73</v>
      </c>
      <c r="E288" s="216" t="s">
        <v>139</v>
      </c>
      <c r="F288" s="216" t="s">
        <v>906</v>
      </c>
      <c r="G288" s="203"/>
      <c r="H288" s="203"/>
      <c r="I288" s="206"/>
      <c r="J288" s="217">
        <f>BK288</f>
        <v>0</v>
      </c>
      <c r="K288" s="203"/>
      <c r="L288" s="208"/>
      <c r="M288" s="209"/>
      <c r="N288" s="210"/>
      <c r="O288" s="210"/>
      <c r="P288" s="211">
        <f>SUM(P289:P304)</f>
        <v>0</v>
      </c>
      <c r="Q288" s="210"/>
      <c r="R288" s="211">
        <f>SUM(R289:R304)</f>
        <v>1.3942789599999999</v>
      </c>
      <c r="S288" s="210"/>
      <c r="T288" s="212">
        <f>SUM(T289:T304)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13" t="s">
        <v>82</v>
      </c>
      <c r="AT288" s="214" t="s">
        <v>73</v>
      </c>
      <c r="AU288" s="214" t="s">
        <v>82</v>
      </c>
      <c r="AY288" s="213" t="s">
        <v>133</v>
      </c>
      <c r="BK288" s="215">
        <f>SUM(BK289:BK304)</f>
        <v>0</v>
      </c>
    </row>
    <row r="289" s="2" customFormat="1" ht="16.5" customHeight="1">
      <c r="A289" s="37"/>
      <c r="B289" s="38"/>
      <c r="C289" s="218" t="s">
        <v>907</v>
      </c>
      <c r="D289" s="218" t="s">
        <v>135</v>
      </c>
      <c r="E289" s="219" t="s">
        <v>908</v>
      </c>
      <c r="F289" s="220" t="s">
        <v>909</v>
      </c>
      <c r="G289" s="221" t="s">
        <v>229</v>
      </c>
      <c r="H289" s="222">
        <v>0.158</v>
      </c>
      <c r="I289" s="223"/>
      <c r="J289" s="224">
        <f>ROUND(I289*H289,2)</f>
        <v>0</v>
      </c>
      <c r="K289" s="225"/>
      <c r="L289" s="43"/>
      <c r="M289" s="233" t="s">
        <v>1</v>
      </c>
      <c r="N289" s="234" t="s">
        <v>39</v>
      </c>
      <c r="O289" s="90"/>
      <c r="P289" s="235">
        <f>O289*H289</f>
        <v>0</v>
      </c>
      <c r="Q289" s="235">
        <v>2.3011599999999999</v>
      </c>
      <c r="R289" s="235">
        <f>Q289*H289</f>
        <v>0.36358328000000001</v>
      </c>
      <c r="S289" s="235">
        <v>0</v>
      </c>
      <c r="T289" s="236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31" t="s">
        <v>139</v>
      </c>
      <c r="AT289" s="231" t="s">
        <v>135</v>
      </c>
      <c r="AU289" s="231" t="s">
        <v>84</v>
      </c>
      <c r="AY289" s="16" t="s">
        <v>133</v>
      </c>
      <c r="BE289" s="232">
        <f>IF(N289="základní",J289,0)</f>
        <v>0</v>
      </c>
      <c r="BF289" s="232">
        <f>IF(N289="snížená",J289,0)</f>
        <v>0</v>
      </c>
      <c r="BG289" s="232">
        <f>IF(N289="zákl. přenesená",J289,0)</f>
        <v>0</v>
      </c>
      <c r="BH289" s="232">
        <f>IF(N289="sníž. přenesená",J289,0)</f>
        <v>0</v>
      </c>
      <c r="BI289" s="232">
        <f>IF(N289="nulová",J289,0)</f>
        <v>0</v>
      </c>
      <c r="BJ289" s="16" t="s">
        <v>82</v>
      </c>
      <c r="BK289" s="232">
        <f>ROUND(I289*H289,2)</f>
        <v>0</v>
      </c>
      <c r="BL289" s="16" t="s">
        <v>139</v>
      </c>
      <c r="BM289" s="231" t="s">
        <v>910</v>
      </c>
    </row>
    <row r="290" s="13" customFormat="1">
      <c r="A290" s="13"/>
      <c r="B290" s="242"/>
      <c r="C290" s="243"/>
      <c r="D290" s="244" t="s">
        <v>649</v>
      </c>
      <c r="E290" s="245" t="s">
        <v>1</v>
      </c>
      <c r="F290" s="246" t="s">
        <v>911</v>
      </c>
      <c r="G290" s="243"/>
      <c r="H290" s="247">
        <v>0.158</v>
      </c>
      <c r="I290" s="248"/>
      <c r="J290" s="243"/>
      <c r="K290" s="243"/>
      <c r="L290" s="249"/>
      <c r="M290" s="250"/>
      <c r="N290" s="251"/>
      <c r="O290" s="251"/>
      <c r="P290" s="251"/>
      <c r="Q290" s="251"/>
      <c r="R290" s="251"/>
      <c r="S290" s="251"/>
      <c r="T290" s="25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3" t="s">
        <v>649</v>
      </c>
      <c r="AU290" s="253" t="s">
        <v>84</v>
      </c>
      <c r="AV290" s="13" t="s">
        <v>84</v>
      </c>
      <c r="AW290" s="13" t="s">
        <v>31</v>
      </c>
      <c r="AX290" s="13" t="s">
        <v>74</v>
      </c>
      <c r="AY290" s="253" t="s">
        <v>133</v>
      </c>
    </row>
    <row r="291" s="2" customFormat="1" ht="16.5" customHeight="1">
      <c r="A291" s="37"/>
      <c r="B291" s="38"/>
      <c r="C291" s="218" t="s">
        <v>288</v>
      </c>
      <c r="D291" s="218" t="s">
        <v>135</v>
      </c>
      <c r="E291" s="219" t="s">
        <v>912</v>
      </c>
      <c r="F291" s="220" t="s">
        <v>913</v>
      </c>
      <c r="G291" s="221" t="s">
        <v>229</v>
      </c>
      <c r="H291" s="222">
        <v>0.38400000000000001</v>
      </c>
      <c r="I291" s="223"/>
      <c r="J291" s="224">
        <f>ROUND(I291*H291,2)</f>
        <v>0</v>
      </c>
      <c r="K291" s="225"/>
      <c r="L291" s="43"/>
      <c r="M291" s="233" t="s">
        <v>1</v>
      </c>
      <c r="N291" s="234" t="s">
        <v>39</v>
      </c>
      <c r="O291" s="90"/>
      <c r="P291" s="235">
        <f>O291*H291</f>
        <v>0</v>
      </c>
      <c r="Q291" s="235">
        <v>2.5020099999999998</v>
      </c>
      <c r="R291" s="235">
        <f>Q291*H291</f>
        <v>0.96077183999999993</v>
      </c>
      <c r="S291" s="235">
        <v>0</v>
      </c>
      <c r="T291" s="236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31" t="s">
        <v>139</v>
      </c>
      <c r="AT291" s="231" t="s">
        <v>135</v>
      </c>
      <c r="AU291" s="231" t="s">
        <v>84</v>
      </c>
      <c r="AY291" s="16" t="s">
        <v>133</v>
      </c>
      <c r="BE291" s="232">
        <f>IF(N291="základní",J291,0)</f>
        <v>0</v>
      </c>
      <c r="BF291" s="232">
        <f>IF(N291="snížená",J291,0)</f>
        <v>0</v>
      </c>
      <c r="BG291" s="232">
        <f>IF(N291="zákl. přenesená",J291,0)</f>
        <v>0</v>
      </c>
      <c r="BH291" s="232">
        <f>IF(N291="sníž. přenesená",J291,0)</f>
        <v>0</v>
      </c>
      <c r="BI291" s="232">
        <f>IF(N291="nulová",J291,0)</f>
        <v>0</v>
      </c>
      <c r="BJ291" s="16" t="s">
        <v>82</v>
      </c>
      <c r="BK291" s="232">
        <f>ROUND(I291*H291,2)</f>
        <v>0</v>
      </c>
      <c r="BL291" s="16" t="s">
        <v>139</v>
      </c>
      <c r="BM291" s="231" t="s">
        <v>914</v>
      </c>
    </row>
    <row r="292" s="13" customFormat="1">
      <c r="A292" s="13"/>
      <c r="B292" s="242"/>
      <c r="C292" s="243"/>
      <c r="D292" s="244" t="s">
        <v>649</v>
      </c>
      <c r="E292" s="245" t="s">
        <v>1</v>
      </c>
      <c r="F292" s="246" t="s">
        <v>773</v>
      </c>
      <c r="G292" s="243"/>
      <c r="H292" s="247">
        <v>0.38400000000000001</v>
      </c>
      <c r="I292" s="248"/>
      <c r="J292" s="243"/>
      <c r="K292" s="243"/>
      <c r="L292" s="249"/>
      <c r="M292" s="250"/>
      <c r="N292" s="251"/>
      <c r="O292" s="251"/>
      <c r="P292" s="251"/>
      <c r="Q292" s="251"/>
      <c r="R292" s="251"/>
      <c r="S292" s="251"/>
      <c r="T292" s="25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3" t="s">
        <v>649</v>
      </c>
      <c r="AU292" s="253" t="s">
        <v>84</v>
      </c>
      <c r="AV292" s="13" t="s">
        <v>84</v>
      </c>
      <c r="AW292" s="13" t="s">
        <v>31</v>
      </c>
      <c r="AX292" s="13" t="s">
        <v>74</v>
      </c>
      <c r="AY292" s="253" t="s">
        <v>133</v>
      </c>
    </row>
    <row r="293" s="2" customFormat="1" ht="24.15" customHeight="1">
      <c r="A293" s="37"/>
      <c r="B293" s="38"/>
      <c r="C293" s="218" t="s">
        <v>915</v>
      </c>
      <c r="D293" s="218" t="s">
        <v>135</v>
      </c>
      <c r="E293" s="219" t="s">
        <v>916</v>
      </c>
      <c r="F293" s="220" t="s">
        <v>917</v>
      </c>
      <c r="G293" s="221" t="s">
        <v>442</v>
      </c>
      <c r="H293" s="222">
        <v>1.9199999999999999</v>
      </c>
      <c r="I293" s="223"/>
      <c r="J293" s="224">
        <f>ROUND(I293*H293,2)</f>
        <v>0</v>
      </c>
      <c r="K293" s="225"/>
      <c r="L293" s="43"/>
      <c r="M293" s="233" t="s">
        <v>1</v>
      </c>
      <c r="N293" s="234" t="s">
        <v>39</v>
      </c>
      <c r="O293" s="90"/>
      <c r="P293" s="235">
        <f>O293*H293</f>
        <v>0</v>
      </c>
      <c r="Q293" s="235">
        <v>0.0053299999999999997</v>
      </c>
      <c r="R293" s="235">
        <f>Q293*H293</f>
        <v>0.010233599999999999</v>
      </c>
      <c r="S293" s="235">
        <v>0</v>
      </c>
      <c r="T293" s="236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31" t="s">
        <v>139</v>
      </c>
      <c r="AT293" s="231" t="s">
        <v>135</v>
      </c>
      <c r="AU293" s="231" t="s">
        <v>84</v>
      </c>
      <c r="AY293" s="16" t="s">
        <v>133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16" t="s">
        <v>82</v>
      </c>
      <c r="BK293" s="232">
        <f>ROUND(I293*H293,2)</f>
        <v>0</v>
      </c>
      <c r="BL293" s="16" t="s">
        <v>139</v>
      </c>
      <c r="BM293" s="231" t="s">
        <v>918</v>
      </c>
    </row>
    <row r="294" s="13" customFormat="1">
      <c r="A294" s="13"/>
      <c r="B294" s="242"/>
      <c r="C294" s="243"/>
      <c r="D294" s="244" t="s">
        <v>649</v>
      </c>
      <c r="E294" s="245" t="s">
        <v>1</v>
      </c>
      <c r="F294" s="246" t="s">
        <v>919</v>
      </c>
      <c r="G294" s="243"/>
      <c r="H294" s="247">
        <v>1.9199999999999999</v>
      </c>
      <c r="I294" s="248"/>
      <c r="J294" s="243"/>
      <c r="K294" s="243"/>
      <c r="L294" s="249"/>
      <c r="M294" s="250"/>
      <c r="N294" s="251"/>
      <c r="O294" s="251"/>
      <c r="P294" s="251"/>
      <c r="Q294" s="251"/>
      <c r="R294" s="251"/>
      <c r="S294" s="251"/>
      <c r="T294" s="25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3" t="s">
        <v>649</v>
      </c>
      <c r="AU294" s="253" t="s">
        <v>84</v>
      </c>
      <c r="AV294" s="13" t="s">
        <v>84</v>
      </c>
      <c r="AW294" s="13" t="s">
        <v>31</v>
      </c>
      <c r="AX294" s="13" t="s">
        <v>74</v>
      </c>
      <c r="AY294" s="253" t="s">
        <v>133</v>
      </c>
    </row>
    <row r="295" s="2" customFormat="1" ht="24.15" customHeight="1">
      <c r="A295" s="37"/>
      <c r="B295" s="38"/>
      <c r="C295" s="218" t="s">
        <v>291</v>
      </c>
      <c r="D295" s="218" t="s">
        <v>135</v>
      </c>
      <c r="E295" s="219" t="s">
        <v>920</v>
      </c>
      <c r="F295" s="220" t="s">
        <v>921</v>
      </c>
      <c r="G295" s="221" t="s">
        <v>442</v>
      </c>
      <c r="H295" s="222">
        <v>1.9199999999999999</v>
      </c>
      <c r="I295" s="223"/>
      <c r="J295" s="224">
        <f>ROUND(I295*H295,2)</f>
        <v>0</v>
      </c>
      <c r="K295" s="225"/>
      <c r="L295" s="43"/>
      <c r="M295" s="233" t="s">
        <v>1</v>
      </c>
      <c r="N295" s="234" t="s">
        <v>39</v>
      </c>
      <c r="O295" s="90"/>
      <c r="P295" s="235">
        <f>O295*H295</f>
        <v>0</v>
      </c>
      <c r="Q295" s="235">
        <v>0</v>
      </c>
      <c r="R295" s="235">
        <f>Q295*H295</f>
        <v>0</v>
      </c>
      <c r="S295" s="235">
        <v>0</v>
      </c>
      <c r="T295" s="236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31" t="s">
        <v>139</v>
      </c>
      <c r="AT295" s="231" t="s">
        <v>135</v>
      </c>
      <c r="AU295" s="231" t="s">
        <v>84</v>
      </c>
      <c r="AY295" s="16" t="s">
        <v>133</v>
      </c>
      <c r="BE295" s="232">
        <f>IF(N295="základní",J295,0)</f>
        <v>0</v>
      </c>
      <c r="BF295" s="232">
        <f>IF(N295="snížená",J295,0)</f>
        <v>0</v>
      </c>
      <c r="BG295" s="232">
        <f>IF(N295="zákl. přenesená",J295,0)</f>
        <v>0</v>
      </c>
      <c r="BH295" s="232">
        <f>IF(N295="sníž. přenesená",J295,0)</f>
        <v>0</v>
      </c>
      <c r="BI295" s="232">
        <f>IF(N295="nulová",J295,0)</f>
        <v>0</v>
      </c>
      <c r="BJ295" s="16" t="s">
        <v>82</v>
      </c>
      <c r="BK295" s="232">
        <f>ROUND(I295*H295,2)</f>
        <v>0</v>
      </c>
      <c r="BL295" s="16" t="s">
        <v>139</v>
      </c>
      <c r="BM295" s="231" t="s">
        <v>922</v>
      </c>
    </row>
    <row r="296" s="2" customFormat="1" ht="24.15" customHeight="1">
      <c r="A296" s="37"/>
      <c r="B296" s="38"/>
      <c r="C296" s="218" t="s">
        <v>484</v>
      </c>
      <c r="D296" s="218" t="s">
        <v>135</v>
      </c>
      <c r="E296" s="219" t="s">
        <v>923</v>
      </c>
      <c r="F296" s="220" t="s">
        <v>924</v>
      </c>
      <c r="G296" s="221" t="s">
        <v>442</v>
      </c>
      <c r="H296" s="222">
        <v>1.1000000000000001</v>
      </c>
      <c r="I296" s="223"/>
      <c r="J296" s="224">
        <f>ROUND(I296*H296,2)</f>
        <v>0</v>
      </c>
      <c r="K296" s="225"/>
      <c r="L296" s="43"/>
      <c r="M296" s="233" t="s">
        <v>1</v>
      </c>
      <c r="N296" s="234" t="s">
        <v>39</v>
      </c>
      <c r="O296" s="90"/>
      <c r="P296" s="235">
        <f>O296*H296</f>
        <v>0</v>
      </c>
      <c r="Q296" s="235">
        <v>0.010529999999999999</v>
      </c>
      <c r="R296" s="235">
        <f>Q296*H296</f>
        <v>0.011583</v>
      </c>
      <c r="S296" s="235">
        <v>0</v>
      </c>
      <c r="T296" s="236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31" t="s">
        <v>139</v>
      </c>
      <c r="AT296" s="231" t="s">
        <v>135</v>
      </c>
      <c r="AU296" s="231" t="s">
        <v>84</v>
      </c>
      <c r="AY296" s="16" t="s">
        <v>133</v>
      </c>
      <c r="BE296" s="232">
        <f>IF(N296="základní",J296,0)</f>
        <v>0</v>
      </c>
      <c r="BF296" s="232">
        <f>IF(N296="snížená",J296,0)</f>
        <v>0</v>
      </c>
      <c r="BG296" s="232">
        <f>IF(N296="zákl. přenesená",J296,0)</f>
        <v>0</v>
      </c>
      <c r="BH296" s="232">
        <f>IF(N296="sníž. přenesená",J296,0)</f>
        <v>0</v>
      </c>
      <c r="BI296" s="232">
        <f>IF(N296="nulová",J296,0)</f>
        <v>0</v>
      </c>
      <c r="BJ296" s="16" t="s">
        <v>82</v>
      </c>
      <c r="BK296" s="232">
        <f>ROUND(I296*H296,2)</f>
        <v>0</v>
      </c>
      <c r="BL296" s="16" t="s">
        <v>139</v>
      </c>
      <c r="BM296" s="231" t="s">
        <v>925</v>
      </c>
    </row>
    <row r="297" s="13" customFormat="1">
      <c r="A297" s="13"/>
      <c r="B297" s="242"/>
      <c r="C297" s="243"/>
      <c r="D297" s="244" t="s">
        <v>649</v>
      </c>
      <c r="E297" s="245" t="s">
        <v>1</v>
      </c>
      <c r="F297" s="246" t="s">
        <v>926</v>
      </c>
      <c r="G297" s="243"/>
      <c r="H297" s="247">
        <v>1.1000000000000001</v>
      </c>
      <c r="I297" s="248"/>
      <c r="J297" s="243"/>
      <c r="K297" s="243"/>
      <c r="L297" s="249"/>
      <c r="M297" s="250"/>
      <c r="N297" s="251"/>
      <c r="O297" s="251"/>
      <c r="P297" s="251"/>
      <c r="Q297" s="251"/>
      <c r="R297" s="251"/>
      <c r="S297" s="251"/>
      <c r="T297" s="25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3" t="s">
        <v>649</v>
      </c>
      <c r="AU297" s="253" t="s">
        <v>84</v>
      </c>
      <c r="AV297" s="13" t="s">
        <v>84</v>
      </c>
      <c r="AW297" s="13" t="s">
        <v>31</v>
      </c>
      <c r="AX297" s="13" t="s">
        <v>74</v>
      </c>
      <c r="AY297" s="253" t="s">
        <v>133</v>
      </c>
    </row>
    <row r="298" s="2" customFormat="1" ht="24.15" customHeight="1">
      <c r="A298" s="37"/>
      <c r="B298" s="38"/>
      <c r="C298" s="218" t="s">
        <v>294</v>
      </c>
      <c r="D298" s="218" t="s">
        <v>135</v>
      </c>
      <c r="E298" s="219" t="s">
        <v>927</v>
      </c>
      <c r="F298" s="220" t="s">
        <v>928</v>
      </c>
      <c r="G298" s="221" t="s">
        <v>442</v>
      </c>
      <c r="H298" s="222">
        <v>2.9729999999999999</v>
      </c>
      <c r="I298" s="223"/>
      <c r="J298" s="224">
        <f>ROUND(I298*H298,2)</f>
        <v>0</v>
      </c>
      <c r="K298" s="225"/>
      <c r="L298" s="43"/>
      <c r="M298" s="233" t="s">
        <v>1</v>
      </c>
      <c r="N298" s="234" t="s">
        <v>39</v>
      </c>
      <c r="O298" s="90"/>
      <c r="P298" s="235">
        <f>O298*H298</f>
        <v>0</v>
      </c>
      <c r="Q298" s="235">
        <v>0.00080999999999999996</v>
      </c>
      <c r="R298" s="235">
        <f>Q298*H298</f>
        <v>0.0024081299999999996</v>
      </c>
      <c r="S298" s="235">
        <v>0</v>
      </c>
      <c r="T298" s="236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31" t="s">
        <v>139</v>
      </c>
      <c r="AT298" s="231" t="s">
        <v>135</v>
      </c>
      <c r="AU298" s="231" t="s">
        <v>84</v>
      </c>
      <c r="AY298" s="16" t="s">
        <v>133</v>
      </c>
      <c r="BE298" s="232">
        <f>IF(N298="základní",J298,0)</f>
        <v>0</v>
      </c>
      <c r="BF298" s="232">
        <f>IF(N298="snížená",J298,0)</f>
        <v>0</v>
      </c>
      <c r="BG298" s="232">
        <f>IF(N298="zákl. přenesená",J298,0)</f>
        <v>0</v>
      </c>
      <c r="BH298" s="232">
        <f>IF(N298="sníž. přenesená",J298,0)</f>
        <v>0</v>
      </c>
      <c r="BI298" s="232">
        <f>IF(N298="nulová",J298,0)</f>
        <v>0</v>
      </c>
      <c r="BJ298" s="16" t="s">
        <v>82</v>
      </c>
      <c r="BK298" s="232">
        <f>ROUND(I298*H298,2)</f>
        <v>0</v>
      </c>
      <c r="BL298" s="16" t="s">
        <v>139</v>
      </c>
      <c r="BM298" s="231" t="s">
        <v>929</v>
      </c>
    </row>
    <row r="299" s="13" customFormat="1">
      <c r="A299" s="13"/>
      <c r="B299" s="242"/>
      <c r="C299" s="243"/>
      <c r="D299" s="244" t="s">
        <v>649</v>
      </c>
      <c r="E299" s="245" t="s">
        <v>1</v>
      </c>
      <c r="F299" s="246" t="s">
        <v>930</v>
      </c>
      <c r="G299" s="243"/>
      <c r="H299" s="247">
        <v>1.0529999999999999</v>
      </c>
      <c r="I299" s="248"/>
      <c r="J299" s="243"/>
      <c r="K299" s="243"/>
      <c r="L299" s="249"/>
      <c r="M299" s="250"/>
      <c r="N299" s="251"/>
      <c r="O299" s="251"/>
      <c r="P299" s="251"/>
      <c r="Q299" s="251"/>
      <c r="R299" s="251"/>
      <c r="S299" s="251"/>
      <c r="T299" s="25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3" t="s">
        <v>649</v>
      </c>
      <c r="AU299" s="253" t="s">
        <v>84</v>
      </c>
      <c r="AV299" s="13" t="s">
        <v>84</v>
      </c>
      <c r="AW299" s="13" t="s">
        <v>31</v>
      </c>
      <c r="AX299" s="13" t="s">
        <v>74</v>
      </c>
      <c r="AY299" s="253" t="s">
        <v>133</v>
      </c>
    </row>
    <row r="300" s="13" customFormat="1">
      <c r="A300" s="13"/>
      <c r="B300" s="242"/>
      <c r="C300" s="243"/>
      <c r="D300" s="244" t="s">
        <v>649</v>
      </c>
      <c r="E300" s="245" t="s">
        <v>1</v>
      </c>
      <c r="F300" s="246" t="s">
        <v>919</v>
      </c>
      <c r="G300" s="243"/>
      <c r="H300" s="247">
        <v>1.9199999999999999</v>
      </c>
      <c r="I300" s="248"/>
      <c r="J300" s="243"/>
      <c r="K300" s="243"/>
      <c r="L300" s="249"/>
      <c r="M300" s="250"/>
      <c r="N300" s="251"/>
      <c r="O300" s="251"/>
      <c r="P300" s="251"/>
      <c r="Q300" s="251"/>
      <c r="R300" s="251"/>
      <c r="S300" s="251"/>
      <c r="T300" s="25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3" t="s">
        <v>649</v>
      </c>
      <c r="AU300" s="253" t="s">
        <v>84</v>
      </c>
      <c r="AV300" s="13" t="s">
        <v>84</v>
      </c>
      <c r="AW300" s="13" t="s">
        <v>31</v>
      </c>
      <c r="AX300" s="13" t="s">
        <v>74</v>
      </c>
      <c r="AY300" s="253" t="s">
        <v>133</v>
      </c>
    </row>
    <row r="301" s="2" customFormat="1" ht="24.15" customHeight="1">
      <c r="A301" s="37"/>
      <c r="B301" s="38"/>
      <c r="C301" s="218" t="s">
        <v>931</v>
      </c>
      <c r="D301" s="218" t="s">
        <v>135</v>
      </c>
      <c r="E301" s="219" t="s">
        <v>932</v>
      </c>
      <c r="F301" s="220" t="s">
        <v>933</v>
      </c>
      <c r="G301" s="221" t="s">
        <v>442</v>
      </c>
      <c r="H301" s="222">
        <v>2.9729999999999999</v>
      </c>
      <c r="I301" s="223"/>
      <c r="J301" s="224">
        <f>ROUND(I301*H301,2)</f>
        <v>0</v>
      </c>
      <c r="K301" s="225"/>
      <c r="L301" s="43"/>
      <c r="M301" s="233" t="s">
        <v>1</v>
      </c>
      <c r="N301" s="234" t="s">
        <v>39</v>
      </c>
      <c r="O301" s="90"/>
      <c r="P301" s="235">
        <f>O301*H301</f>
        <v>0</v>
      </c>
      <c r="Q301" s="235">
        <v>0</v>
      </c>
      <c r="R301" s="235">
        <f>Q301*H301</f>
        <v>0</v>
      </c>
      <c r="S301" s="235">
        <v>0</v>
      </c>
      <c r="T301" s="236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31" t="s">
        <v>139</v>
      </c>
      <c r="AT301" s="231" t="s">
        <v>135</v>
      </c>
      <c r="AU301" s="231" t="s">
        <v>84</v>
      </c>
      <c r="AY301" s="16" t="s">
        <v>133</v>
      </c>
      <c r="BE301" s="232">
        <f>IF(N301="základní",J301,0)</f>
        <v>0</v>
      </c>
      <c r="BF301" s="232">
        <f>IF(N301="snížená",J301,0)</f>
        <v>0</v>
      </c>
      <c r="BG301" s="232">
        <f>IF(N301="zákl. přenesená",J301,0)</f>
        <v>0</v>
      </c>
      <c r="BH301" s="232">
        <f>IF(N301="sníž. přenesená",J301,0)</f>
        <v>0</v>
      </c>
      <c r="BI301" s="232">
        <f>IF(N301="nulová",J301,0)</f>
        <v>0</v>
      </c>
      <c r="BJ301" s="16" t="s">
        <v>82</v>
      </c>
      <c r="BK301" s="232">
        <f>ROUND(I301*H301,2)</f>
        <v>0</v>
      </c>
      <c r="BL301" s="16" t="s">
        <v>139</v>
      </c>
      <c r="BM301" s="231" t="s">
        <v>934</v>
      </c>
    </row>
    <row r="302" s="2" customFormat="1" ht="16.5" customHeight="1">
      <c r="A302" s="37"/>
      <c r="B302" s="38"/>
      <c r="C302" s="218" t="s">
        <v>297</v>
      </c>
      <c r="D302" s="218" t="s">
        <v>135</v>
      </c>
      <c r="E302" s="219" t="s">
        <v>935</v>
      </c>
      <c r="F302" s="220" t="s">
        <v>936</v>
      </c>
      <c r="G302" s="221" t="s">
        <v>581</v>
      </c>
      <c r="H302" s="222">
        <v>0.042999999999999997</v>
      </c>
      <c r="I302" s="223"/>
      <c r="J302" s="224">
        <f>ROUND(I302*H302,2)</f>
        <v>0</v>
      </c>
      <c r="K302" s="225"/>
      <c r="L302" s="43"/>
      <c r="M302" s="233" t="s">
        <v>1</v>
      </c>
      <c r="N302" s="234" t="s">
        <v>39</v>
      </c>
      <c r="O302" s="90"/>
      <c r="P302" s="235">
        <f>O302*H302</f>
        <v>0</v>
      </c>
      <c r="Q302" s="235">
        <v>1.06277</v>
      </c>
      <c r="R302" s="235">
        <f>Q302*H302</f>
        <v>0.045699109999999994</v>
      </c>
      <c r="S302" s="235">
        <v>0</v>
      </c>
      <c r="T302" s="236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31" t="s">
        <v>139</v>
      </c>
      <c r="AT302" s="231" t="s">
        <v>135</v>
      </c>
      <c r="AU302" s="231" t="s">
        <v>84</v>
      </c>
      <c r="AY302" s="16" t="s">
        <v>133</v>
      </c>
      <c r="BE302" s="232">
        <f>IF(N302="základní",J302,0)</f>
        <v>0</v>
      </c>
      <c r="BF302" s="232">
        <f>IF(N302="snížená",J302,0)</f>
        <v>0</v>
      </c>
      <c r="BG302" s="232">
        <f>IF(N302="zákl. přenesená",J302,0)</f>
        <v>0</v>
      </c>
      <c r="BH302" s="232">
        <f>IF(N302="sníž. přenesená",J302,0)</f>
        <v>0</v>
      </c>
      <c r="BI302" s="232">
        <f>IF(N302="nulová",J302,0)</f>
        <v>0</v>
      </c>
      <c r="BJ302" s="16" t="s">
        <v>82</v>
      </c>
      <c r="BK302" s="232">
        <f>ROUND(I302*H302,2)</f>
        <v>0</v>
      </c>
      <c r="BL302" s="16" t="s">
        <v>139</v>
      </c>
      <c r="BM302" s="231" t="s">
        <v>937</v>
      </c>
    </row>
    <row r="303" s="13" customFormat="1">
      <c r="A303" s="13"/>
      <c r="B303" s="242"/>
      <c r="C303" s="243"/>
      <c r="D303" s="244" t="s">
        <v>649</v>
      </c>
      <c r="E303" s="245" t="s">
        <v>1</v>
      </c>
      <c r="F303" s="246" t="s">
        <v>938</v>
      </c>
      <c r="G303" s="243"/>
      <c r="H303" s="247">
        <v>0.01</v>
      </c>
      <c r="I303" s="248"/>
      <c r="J303" s="243"/>
      <c r="K303" s="243"/>
      <c r="L303" s="249"/>
      <c r="M303" s="250"/>
      <c r="N303" s="251"/>
      <c r="O303" s="251"/>
      <c r="P303" s="251"/>
      <c r="Q303" s="251"/>
      <c r="R303" s="251"/>
      <c r="S303" s="251"/>
      <c r="T303" s="25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53" t="s">
        <v>649</v>
      </c>
      <c r="AU303" s="253" t="s">
        <v>84</v>
      </c>
      <c r="AV303" s="13" t="s">
        <v>84</v>
      </c>
      <c r="AW303" s="13" t="s">
        <v>31</v>
      </c>
      <c r="AX303" s="13" t="s">
        <v>74</v>
      </c>
      <c r="AY303" s="253" t="s">
        <v>133</v>
      </c>
    </row>
    <row r="304" s="13" customFormat="1">
      <c r="A304" s="13"/>
      <c r="B304" s="242"/>
      <c r="C304" s="243"/>
      <c r="D304" s="244" t="s">
        <v>649</v>
      </c>
      <c r="E304" s="245" t="s">
        <v>1</v>
      </c>
      <c r="F304" s="246" t="s">
        <v>782</v>
      </c>
      <c r="G304" s="243"/>
      <c r="H304" s="247">
        <v>0.033000000000000002</v>
      </c>
      <c r="I304" s="248"/>
      <c r="J304" s="243"/>
      <c r="K304" s="243"/>
      <c r="L304" s="249"/>
      <c r="M304" s="250"/>
      <c r="N304" s="251"/>
      <c r="O304" s="251"/>
      <c r="P304" s="251"/>
      <c r="Q304" s="251"/>
      <c r="R304" s="251"/>
      <c r="S304" s="251"/>
      <c r="T304" s="25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3" t="s">
        <v>649</v>
      </c>
      <c r="AU304" s="253" t="s">
        <v>84</v>
      </c>
      <c r="AV304" s="13" t="s">
        <v>84</v>
      </c>
      <c r="AW304" s="13" t="s">
        <v>31</v>
      </c>
      <c r="AX304" s="13" t="s">
        <v>74</v>
      </c>
      <c r="AY304" s="253" t="s">
        <v>133</v>
      </c>
    </row>
    <row r="305" s="12" customFormat="1" ht="22.8" customHeight="1">
      <c r="A305" s="12"/>
      <c r="B305" s="202"/>
      <c r="C305" s="203"/>
      <c r="D305" s="204" t="s">
        <v>73</v>
      </c>
      <c r="E305" s="216" t="s">
        <v>495</v>
      </c>
      <c r="F305" s="216" t="s">
        <v>939</v>
      </c>
      <c r="G305" s="203"/>
      <c r="H305" s="203"/>
      <c r="I305" s="206"/>
      <c r="J305" s="217">
        <f>BK305</f>
        <v>0</v>
      </c>
      <c r="K305" s="203"/>
      <c r="L305" s="208"/>
      <c r="M305" s="209"/>
      <c r="N305" s="210"/>
      <c r="O305" s="210"/>
      <c r="P305" s="211">
        <f>SUM(P306:P314)</f>
        <v>0</v>
      </c>
      <c r="Q305" s="210"/>
      <c r="R305" s="211">
        <f>SUM(R306:R314)</f>
        <v>10.858390179999999</v>
      </c>
      <c r="S305" s="210"/>
      <c r="T305" s="212">
        <f>SUM(T306:T314)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13" t="s">
        <v>82</v>
      </c>
      <c r="AT305" s="214" t="s">
        <v>73</v>
      </c>
      <c r="AU305" s="214" t="s">
        <v>82</v>
      </c>
      <c r="AY305" s="213" t="s">
        <v>133</v>
      </c>
      <c r="BK305" s="215">
        <f>SUM(BK306:BK314)</f>
        <v>0</v>
      </c>
    </row>
    <row r="306" s="2" customFormat="1" ht="24.15" customHeight="1">
      <c r="A306" s="37"/>
      <c r="B306" s="38"/>
      <c r="C306" s="218" t="s">
        <v>940</v>
      </c>
      <c r="D306" s="218" t="s">
        <v>135</v>
      </c>
      <c r="E306" s="219" t="s">
        <v>941</v>
      </c>
      <c r="F306" s="220" t="s">
        <v>942</v>
      </c>
      <c r="G306" s="221" t="s">
        <v>442</v>
      </c>
      <c r="H306" s="222">
        <v>86.640000000000001</v>
      </c>
      <c r="I306" s="223"/>
      <c r="J306" s="224">
        <f>ROUND(I306*H306,2)</f>
        <v>0</v>
      </c>
      <c r="K306" s="225"/>
      <c r="L306" s="43"/>
      <c r="M306" s="233" t="s">
        <v>1</v>
      </c>
      <c r="N306" s="234" t="s">
        <v>39</v>
      </c>
      <c r="O306" s="90"/>
      <c r="P306" s="235">
        <f>O306*H306</f>
        <v>0</v>
      </c>
      <c r="Q306" s="235">
        <v>0</v>
      </c>
      <c r="R306" s="235">
        <f>Q306*H306</f>
        <v>0</v>
      </c>
      <c r="S306" s="235">
        <v>0</v>
      </c>
      <c r="T306" s="236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31" t="s">
        <v>139</v>
      </c>
      <c r="AT306" s="231" t="s">
        <v>135</v>
      </c>
      <c r="AU306" s="231" t="s">
        <v>84</v>
      </c>
      <c r="AY306" s="16" t="s">
        <v>133</v>
      </c>
      <c r="BE306" s="232">
        <f>IF(N306="základní",J306,0)</f>
        <v>0</v>
      </c>
      <c r="BF306" s="232">
        <f>IF(N306="snížená",J306,0)</f>
        <v>0</v>
      </c>
      <c r="BG306" s="232">
        <f>IF(N306="zákl. přenesená",J306,0)</f>
        <v>0</v>
      </c>
      <c r="BH306" s="232">
        <f>IF(N306="sníž. přenesená",J306,0)</f>
        <v>0</v>
      </c>
      <c r="BI306" s="232">
        <f>IF(N306="nulová",J306,0)</f>
        <v>0</v>
      </c>
      <c r="BJ306" s="16" t="s">
        <v>82</v>
      </c>
      <c r="BK306" s="232">
        <f>ROUND(I306*H306,2)</f>
        <v>0</v>
      </c>
      <c r="BL306" s="16" t="s">
        <v>139</v>
      </c>
      <c r="BM306" s="231" t="s">
        <v>943</v>
      </c>
    </row>
    <row r="307" s="2" customFormat="1" ht="24.15" customHeight="1">
      <c r="A307" s="37"/>
      <c r="B307" s="38"/>
      <c r="C307" s="218" t="s">
        <v>300</v>
      </c>
      <c r="D307" s="218" t="s">
        <v>135</v>
      </c>
      <c r="E307" s="219" t="s">
        <v>944</v>
      </c>
      <c r="F307" s="220" t="s">
        <v>945</v>
      </c>
      <c r="G307" s="221" t="s">
        <v>442</v>
      </c>
      <c r="H307" s="222">
        <v>86.640000000000001</v>
      </c>
      <c r="I307" s="223"/>
      <c r="J307" s="224">
        <f>ROUND(I307*H307,2)</f>
        <v>0</v>
      </c>
      <c r="K307" s="225"/>
      <c r="L307" s="43"/>
      <c r="M307" s="233" t="s">
        <v>1</v>
      </c>
      <c r="N307" s="234" t="s">
        <v>39</v>
      </c>
      <c r="O307" s="90"/>
      <c r="P307" s="235">
        <f>O307*H307</f>
        <v>0</v>
      </c>
      <c r="Q307" s="235">
        <v>0</v>
      </c>
      <c r="R307" s="235">
        <f>Q307*H307</f>
        <v>0</v>
      </c>
      <c r="S307" s="235">
        <v>0</v>
      </c>
      <c r="T307" s="236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31" t="s">
        <v>139</v>
      </c>
      <c r="AT307" s="231" t="s">
        <v>135</v>
      </c>
      <c r="AU307" s="231" t="s">
        <v>84</v>
      </c>
      <c r="AY307" s="16" t="s">
        <v>133</v>
      </c>
      <c r="BE307" s="232">
        <f>IF(N307="základní",J307,0)</f>
        <v>0</v>
      </c>
      <c r="BF307" s="232">
        <f>IF(N307="snížená",J307,0)</f>
        <v>0</v>
      </c>
      <c r="BG307" s="232">
        <f>IF(N307="zákl. přenesená",J307,0)</f>
        <v>0</v>
      </c>
      <c r="BH307" s="232">
        <f>IF(N307="sníž. přenesená",J307,0)</f>
        <v>0</v>
      </c>
      <c r="BI307" s="232">
        <f>IF(N307="nulová",J307,0)</f>
        <v>0</v>
      </c>
      <c r="BJ307" s="16" t="s">
        <v>82</v>
      </c>
      <c r="BK307" s="232">
        <f>ROUND(I307*H307,2)</f>
        <v>0</v>
      </c>
      <c r="BL307" s="16" t="s">
        <v>139</v>
      </c>
      <c r="BM307" s="231" t="s">
        <v>946</v>
      </c>
    </row>
    <row r="308" s="2" customFormat="1" ht="21.75" customHeight="1">
      <c r="A308" s="37"/>
      <c r="B308" s="38"/>
      <c r="C308" s="218" t="s">
        <v>947</v>
      </c>
      <c r="D308" s="218" t="s">
        <v>135</v>
      </c>
      <c r="E308" s="219" t="s">
        <v>948</v>
      </c>
      <c r="F308" s="220" t="s">
        <v>949</v>
      </c>
      <c r="G308" s="221" t="s">
        <v>442</v>
      </c>
      <c r="H308" s="222">
        <v>86.640000000000001</v>
      </c>
      <c r="I308" s="223"/>
      <c r="J308" s="224">
        <f>ROUND(I308*H308,2)</f>
        <v>0</v>
      </c>
      <c r="K308" s="225"/>
      <c r="L308" s="43"/>
      <c r="M308" s="233" t="s">
        <v>1</v>
      </c>
      <c r="N308" s="234" t="s">
        <v>39</v>
      </c>
      <c r="O308" s="90"/>
      <c r="P308" s="235">
        <f>O308*H308</f>
        <v>0</v>
      </c>
      <c r="Q308" s="235">
        <v>0</v>
      </c>
      <c r="R308" s="235">
        <f>Q308*H308</f>
        <v>0</v>
      </c>
      <c r="S308" s="235">
        <v>0</v>
      </c>
      <c r="T308" s="236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31" t="s">
        <v>139</v>
      </c>
      <c r="AT308" s="231" t="s">
        <v>135</v>
      </c>
      <c r="AU308" s="231" t="s">
        <v>84</v>
      </c>
      <c r="AY308" s="16" t="s">
        <v>133</v>
      </c>
      <c r="BE308" s="232">
        <f>IF(N308="základní",J308,0)</f>
        <v>0</v>
      </c>
      <c r="BF308" s="232">
        <f>IF(N308="snížená",J308,0)</f>
        <v>0</v>
      </c>
      <c r="BG308" s="232">
        <f>IF(N308="zákl. přenesená",J308,0)</f>
        <v>0</v>
      </c>
      <c r="BH308" s="232">
        <f>IF(N308="sníž. přenesená",J308,0)</f>
        <v>0</v>
      </c>
      <c r="BI308" s="232">
        <f>IF(N308="nulová",J308,0)</f>
        <v>0</v>
      </c>
      <c r="BJ308" s="16" t="s">
        <v>82</v>
      </c>
      <c r="BK308" s="232">
        <f>ROUND(I308*H308,2)</f>
        <v>0</v>
      </c>
      <c r="BL308" s="16" t="s">
        <v>139</v>
      </c>
      <c r="BM308" s="231" t="s">
        <v>950</v>
      </c>
    </row>
    <row r="309" s="13" customFormat="1">
      <c r="A309" s="13"/>
      <c r="B309" s="242"/>
      <c r="C309" s="243"/>
      <c r="D309" s="244" t="s">
        <v>649</v>
      </c>
      <c r="E309" s="245" t="s">
        <v>1</v>
      </c>
      <c r="F309" s="246" t="s">
        <v>951</v>
      </c>
      <c r="G309" s="243"/>
      <c r="H309" s="247">
        <v>86.640000000000001</v>
      </c>
      <c r="I309" s="248"/>
      <c r="J309" s="243"/>
      <c r="K309" s="243"/>
      <c r="L309" s="249"/>
      <c r="M309" s="250"/>
      <c r="N309" s="251"/>
      <c r="O309" s="251"/>
      <c r="P309" s="251"/>
      <c r="Q309" s="251"/>
      <c r="R309" s="251"/>
      <c r="S309" s="251"/>
      <c r="T309" s="25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3" t="s">
        <v>649</v>
      </c>
      <c r="AU309" s="253" t="s">
        <v>84</v>
      </c>
      <c r="AV309" s="13" t="s">
        <v>84</v>
      </c>
      <c r="AW309" s="13" t="s">
        <v>31</v>
      </c>
      <c r="AX309" s="13" t="s">
        <v>74</v>
      </c>
      <c r="AY309" s="253" t="s">
        <v>133</v>
      </c>
    </row>
    <row r="310" s="2" customFormat="1" ht="24.15" customHeight="1">
      <c r="A310" s="37"/>
      <c r="B310" s="38"/>
      <c r="C310" s="218" t="s">
        <v>305</v>
      </c>
      <c r="D310" s="218" t="s">
        <v>135</v>
      </c>
      <c r="E310" s="219" t="s">
        <v>952</v>
      </c>
      <c r="F310" s="220" t="s">
        <v>953</v>
      </c>
      <c r="G310" s="221" t="s">
        <v>442</v>
      </c>
      <c r="H310" s="222">
        <v>40.488999999999997</v>
      </c>
      <c r="I310" s="223"/>
      <c r="J310" s="224">
        <f>ROUND(I310*H310,2)</f>
        <v>0</v>
      </c>
      <c r="K310" s="225"/>
      <c r="L310" s="43"/>
      <c r="M310" s="233" t="s">
        <v>1</v>
      </c>
      <c r="N310" s="234" t="s">
        <v>39</v>
      </c>
      <c r="O310" s="90"/>
      <c r="P310" s="235">
        <f>O310*H310</f>
        <v>0</v>
      </c>
      <c r="Q310" s="235">
        <v>0.11162</v>
      </c>
      <c r="R310" s="235">
        <f>Q310*H310</f>
        <v>4.5193821799999991</v>
      </c>
      <c r="S310" s="235">
        <v>0</v>
      </c>
      <c r="T310" s="236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31" t="s">
        <v>139</v>
      </c>
      <c r="AT310" s="231" t="s">
        <v>135</v>
      </c>
      <c r="AU310" s="231" t="s">
        <v>84</v>
      </c>
      <c r="AY310" s="16" t="s">
        <v>133</v>
      </c>
      <c r="BE310" s="232">
        <f>IF(N310="základní",J310,0)</f>
        <v>0</v>
      </c>
      <c r="BF310" s="232">
        <f>IF(N310="snížená",J310,0)</f>
        <v>0</v>
      </c>
      <c r="BG310" s="232">
        <f>IF(N310="zákl. přenesená",J310,0)</f>
        <v>0</v>
      </c>
      <c r="BH310" s="232">
        <f>IF(N310="sníž. přenesená",J310,0)</f>
        <v>0</v>
      </c>
      <c r="BI310" s="232">
        <f>IF(N310="nulová",J310,0)</f>
        <v>0</v>
      </c>
      <c r="BJ310" s="16" t="s">
        <v>82</v>
      </c>
      <c r="BK310" s="232">
        <f>ROUND(I310*H310,2)</f>
        <v>0</v>
      </c>
      <c r="BL310" s="16" t="s">
        <v>139</v>
      </c>
      <c r="BM310" s="231" t="s">
        <v>954</v>
      </c>
    </row>
    <row r="311" s="13" customFormat="1">
      <c r="A311" s="13"/>
      <c r="B311" s="242"/>
      <c r="C311" s="243"/>
      <c r="D311" s="244" t="s">
        <v>649</v>
      </c>
      <c r="E311" s="245" t="s">
        <v>1</v>
      </c>
      <c r="F311" s="246" t="s">
        <v>955</v>
      </c>
      <c r="G311" s="243"/>
      <c r="H311" s="247">
        <v>40.488999999999997</v>
      </c>
      <c r="I311" s="248"/>
      <c r="J311" s="243"/>
      <c r="K311" s="243"/>
      <c r="L311" s="249"/>
      <c r="M311" s="250"/>
      <c r="N311" s="251"/>
      <c r="O311" s="251"/>
      <c r="P311" s="251"/>
      <c r="Q311" s="251"/>
      <c r="R311" s="251"/>
      <c r="S311" s="251"/>
      <c r="T311" s="25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3" t="s">
        <v>649</v>
      </c>
      <c r="AU311" s="253" t="s">
        <v>84</v>
      </c>
      <c r="AV311" s="13" t="s">
        <v>84</v>
      </c>
      <c r="AW311" s="13" t="s">
        <v>31</v>
      </c>
      <c r="AX311" s="13" t="s">
        <v>74</v>
      </c>
      <c r="AY311" s="253" t="s">
        <v>133</v>
      </c>
    </row>
    <row r="312" s="2" customFormat="1" ht="24.15" customHeight="1">
      <c r="A312" s="37"/>
      <c r="B312" s="38"/>
      <c r="C312" s="264" t="s">
        <v>956</v>
      </c>
      <c r="D312" s="264" t="s">
        <v>737</v>
      </c>
      <c r="E312" s="265" t="s">
        <v>957</v>
      </c>
      <c r="F312" s="266" t="s">
        <v>958</v>
      </c>
      <c r="G312" s="267" t="s">
        <v>442</v>
      </c>
      <c r="H312" s="268">
        <v>41.704000000000001</v>
      </c>
      <c r="I312" s="269"/>
      <c r="J312" s="270">
        <f>ROUND(I312*H312,2)</f>
        <v>0</v>
      </c>
      <c r="K312" s="271"/>
      <c r="L312" s="272"/>
      <c r="M312" s="273" t="s">
        <v>1</v>
      </c>
      <c r="N312" s="274" t="s">
        <v>39</v>
      </c>
      <c r="O312" s="90"/>
      <c r="P312" s="235">
        <f>O312*H312</f>
        <v>0</v>
      </c>
      <c r="Q312" s="235">
        <v>0.152</v>
      </c>
      <c r="R312" s="235">
        <f>Q312*H312</f>
        <v>6.3390079999999998</v>
      </c>
      <c r="S312" s="235">
        <v>0</v>
      </c>
      <c r="T312" s="236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31" t="s">
        <v>158</v>
      </c>
      <c r="AT312" s="231" t="s">
        <v>737</v>
      </c>
      <c r="AU312" s="231" t="s">
        <v>84</v>
      </c>
      <c r="AY312" s="16" t="s">
        <v>133</v>
      </c>
      <c r="BE312" s="232">
        <f>IF(N312="základní",J312,0)</f>
        <v>0</v>
      </c>
      <c r="BF312" s="232">
        <f>IF(N312="snížená",J312,0)</f>
        <v>0</v>
      </c>
      <c r="BG312" s="232">
        <f>IF(N312="zákl. přenesená",J312,0)</f>
        <v>0</v>
      </c>
      <c r="BH312" s="232">
        <f>IF(N312="sníž. přenesená",J312,0)</f>
        <v>0</v>
      </c>
      <c r="BI312" s="232">
        <f>IF(N312="nulová",J312,0)</f>
        <v>0</v>
      </c>
      <c r="BJ312" s="16" t="s">
        <v>82</v>
      </c>
      <c r="BK312" s="232">
        <f>ROUND(I312*H312,2)</f>
        <v>0</v>
      </c>
      <c r="BL312" s="16" t="s">
        <v>139</v>
      </c>
      <c r="BM312" s="231" t="s">
        <v>959</v>
      </c>
    </row>
    <row r="313" s="13" customFormat="1">
      <c r="A313" s="13"/>
      <c r="B313" s="242"/>
      <c r="C313" s="243"/>
      <c r="D313" s="244" t="s">
        <v>649</v>
      </c>
      <c r="E313" s="245" t="s">
        <v>1</v>
      </c>
      <c r="F313" s="246" t="s">
        <v>960</v>
      </c>
      <c r="G313" s="243"/>
      <c r="H313" s="247">
        <v>40.488999999999997</v>
      </c>
      <c r="I313" s="248"/>
      <c r="J313" s="243"/>
      <c r="K313" s="243"/>
      <c r="L313" s="249"/>
      <c r="M313" s="250"/>
      <c r="N313" s="251"/>
      <c r="O313" s="251"/>
      <c r="P313" s="251"/>
      <c r="Q313" s="251"/>
      <c r="R313" s="251"/>
      <c r="S313" s="251"/>
      <c r="T313" s="25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53" t="s">
        <v>649</v>
      </c>
      <c r="AU313" s="253" t="s">
        <v>84</v>
      </c>
      <c r="AV313" s="13" t="s">
        <v>84</v>
      </c>
      <c r="AW313" s="13" t="s">
        <v>31</v>
      </c>
      <c r="AX313" s="13" t="s">
        <v>74</v>
      </c>
      <c r="AY313" s="253" t="s">
        <v>133</v>
      </c>
    </row>
    <row r="314" s="13" customFormat="1">
      <c r="A314" s="13"/>
      <c r="B314" s="242"/>
      <c r="C314" s="243"/>
      <c r="D314" s="244" t="s">
        <v>649</v>
      </c>
      <c r="E314" s="243"/>
      <c r="F314" s="246" t="s">
        <v>961</v>
      </c>
      <c r="G314" s="243"/>
      <c r="H314" s="247">
        <v>41.704000000000001</v>
      </c>
      <c r="I314" s="248"/>
      <c r="J314" s="243"/>
      <c r="K314" s="243"/>
      <c r="L314" s="249"/>
      <c r="M314" s="250"/>
      <c r="N314" s="251"/>
      <c r="O314" s="251"/>
      <c r="P314" s="251"/>
      <c r="Q314" s="251"/>
      <c r="R314" s="251"/>
      <c r="S314" s="251"/>
      <c r="T314" s="25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3" t="s">
        <v>649</v>
      </c>
      <c r="AU314" s="253" t="s">
        <v>84</v>
      </c>
      <c r="AV314" s="13" t="s">
        <v>84</v>
      </c>
      <c r="AW314" s="13" t="s">
        <v>4</v>
      </c>
      <c r="AX314" s="13" t="s">
        <v>82</v>
      </c>
      <c r="AY314" s="253" t="s">
        <v>133</v>
      </c>
    </row>
    <row r="315" s="12" customFormat="1" ht="22.8" customHeight="1">
      <c r="A315" s="12"/>
      <c r="B315" s="202"/>
      <c r="C315" s="203"/>
      <c r="D315" s="204" t="s">
        <v>73</v>
      </c>
      <c r="E315" s="216" t="s">
        <v>155</v>
      </c>
      <c r="F315" s="216" t="s">
        <v>962</v>
      </c>
      <c r="G315" s="203"/>
      <c r="H315" s="203"/>
      <c r="I315" s="206"/>
      <c r="J315" s="217">
        <f>BK315</f>
        <v>0</v>
      </c>
      <c r="K315" s="203"/>
      <c r="L315" s="208"/>
      <c r="M315" s="209"/>
      <c r="N315" s="210"/>
      <c r="O315" s="210"/>
      <c r="P315" s="211">
        <f>SUM(P316:P384)</f>
        <v>0</v>
      </c>
      <c r="Q315" s="210"/>
      <c r="R315" s="211">
        <f>SUM(R316:R384)</f>
        <v>38.320137719999998</v>
      </c>
      <c r="S315" s="210"/>
      <c r="T315" s="212">
        <f>SUM(T316:T384)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13" t="s">
        <v>82</v>
      </c>
      <c r="AT315" s="214" t="s">
        <v>73</v>
      </c>
      <c r="AU315" s="214" t="s">
        <v>82</v>
      </c>
      <c r="AY315" s="213" t="s">
        <v>133</v>
      </c>
      <c r="BK315" s="215">
        <f>SUM(BK316:BK384)</f>
        <v>0</v>
      </c>
    </row>
    <row r="316" s="2" customFormat="1" ht="24.15" customHeight="1">
      <c r="A316" s="37"/>
      <c r="B316" s="38"/>
      <c r="C316" s="218" t="s">
        <v>308</v>
      </c>
      <c r="D316" s="218" t="s">
        <v>135</v>
      </c>
      <c r="E316" s="219" t="s">
        <v>963</v>
      </c>
      <c r="F316" s="220" t="s">
        <v>964</v>
      </c>
      <c r="G316" s="221" t="s">
        <v>442</v>
      </c>
      <c r="H316" s="222">
        <v>32.090000000000003</v>
      </c>
      <c r="I316" s="223"/>
      <c r="J316" s="224">
        <f>ROUND(I316*H316,2)</f>
        <v>0</v>
      </c>
      <c r="K316" s="225"/>
      <c r="L316" s="43"/>
      <c r="M316" s="233" t="s">
        <v>1</v>
      </c>
      <c r="N316" s="234" t="s">
        <v>39</v>
      </c>
      <c r="O316" s="90"/>
      <c r="P316" s="235">
        <f>O316*H316</f>
        <v>0</v>
      </c>
      <c r="Q316" s="235">
        <v>0.0030000000000000001</v>
      </c>
      <c r="R316" s="235">
        <f>Q316*H316</f>
        <v>0.096270000000000008</v>
      </c>
      <c r="S316" s="235">
        <v>0</v>
      </c>
      <c r="T316" s="236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31" t="s">
        <v>139</v>
      </c>
      <c r="AT316" s="231" t="s">
        <v>135</v>
      </c>
      <c r="AU316" s="231" t="s">
        <v>84</v>
      </c>
      <c r="AY316" s="16" t="s">
        <v>133</v>
      </c>
      <c r="BE316" s="232">
        <f>IF(N316="základní",J316,0)</f>
        <v>0</v>
      </c>
      <c r="BF316" s="232">
        <f>IF(N316="snížená",J316,0)</f>
        <v>0</v>
      </c>
      <c r="BG316" s="232">
        <f>IF(N316="zákl. přenesená",J316,0)</f>
        <v>0</v>
      </c>
      <c r="BH316" s="232">
        <f>IF(N316="sníž. přenesená",J316,0)</f>
        <v>0</v>
      </c>
      <c r="BI316" s="232">
        <f>IF(N316="nulová",J316,0)</f>
        <v>0</v>
      </c>
      <c r="BJ316" s="16" t="s">
        <v>82</v>
      </c>
      <c r="BK316" s="232">
        <f>ROUND(I316*H316,2)</f>
        <v>0</v>
      </c>
      <c r="BL316" s="16" t="s">
        <v>139</v>
      </c>
      <c r="BM316" s="231" t="s">
        <v>965</v>
      </c>
    </row>
    <row r="317" s="14" customFormat="1">
      <c r="A317" s="14"/>
      <c r="B317" s="254"/>
      <c r="C317" s="255"/>
      <c r="D317" s="244" t="s">
        <v>649</v>
      </c>
      <c r="E317" s="256" t="s">
        <v>1</v>
      </c>
      <c r="F317" s="257" t="s">
        <v>966</v>
      </c>
      <c r="G317" s="255"/>
      <c r="H317" s="256" t="s">
        <v>1</v>
      </c>
      <c r="I317" s="258"/>
      <c r="J317" s="255"/>
      <c r="K317" s="255"/>
      <c r="L317" s="259"/>
      <c r="M317" s="260"/>
      <c r="N317" s="261"/>
      <c r="O317" s="261"/>
      <c r="P317" s="261"/>
      <c r="Q317" s="261"/>
      <c r="R317" s="261"/>
      <c r="S317" s="261"/>
      <c r="T317" s="262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63" t="s">
        <v>649</v>
      </c>
      <c r="AU317" s="263" t="s">
        <v>84</v>
      </c>
      <c r="AV317" s="14" t="s">
        <v>82</v>
      </c>
      <c r="AW317" s="14" t="s">
        <v>31</v>
      </c>
      <c r="AX317" s="14" t="s">
        <v>74</v>
      </c>
      <c r="AY317" s="263" t="s">
        <v>133</v>
      </c>
    </row>
    <row r="318" s="13" customFormat="1">
      <c r="A318" s="13"/>
      <c r="B318" s="242"/>
      <c r="C318" s="243"/>
      <c r="D318" s="244" t="s">
        <v>649</v>
      </c>
      <c r="E318" s="245" t="s">
        <v>1</v>
      </c>
      <c r="F318" s="246" t="s">
        <v>967</v>
      </c>
      <c r="G318" s="243"/>
      <c r="H318" s="247">
        <v>32.090000000000003</v>
      </c>
      <c r="I318" s="248"/>
      <c r="J318" s="243"/>
      <c r="K318" s="243"/>
      <c r="L318" s="249"/>
      <c r="M318" s="250"/>
      <c r="N318" s="251"/>
      <c r="O318" s="251"/>
      <c r="P318" s="251"/>
      <c r="Q318" s="251"/>
      <c r="R318" s="251"/>
      <c r="S318" s="251"/>
      <c r="T318" s="25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53" t="s">
        <v>649</v>
      </c>
      <c r="AU318" s="253" t="s">
        <v>84</v>
      </c>
      <c r="AV318" s="13" t="s">
        <v>84</v>
      </c>
      <c r="AW318" s="13" t="s">
        <v>31</v>
      </c>
      <c r="AX318" s="13" t="s">
        <v>74</v>
      </c>
      <c r="AY318" s="253" t="s">
        <v>133</v>
      </c>
    </row>
    <row r="319" s="2" customFormat="1" ht="24.15" customHeight="1">
      <c r="A319" s="37"/>
      <c r="B319" s="38"/>
      <c r="C319" s="218" t="s">
        <v>968</v>
      </c>
      <c r="D319" s="218" t="s">
        <v>135</v>
      </c>
      <c r="E319" s="219" t="s">
        <v>969</v>
      </c>
      <c r="F319" s="220" t="s">
        <v>970</v>
      </c>
      <c r="G319" s="221" t="s">
        <v>442</v>
      </c>
      <c r="H319" s="222">
        <v>7.7999999999999998</v>
      </c>
      <c r="I319" s="223"/>
      <c r="J319" s="224">
        <f>ROUND(I319*H319,2)</f>
        <v>0</v>
      </c>
      <c r="K319" s="225"/>
      <c r="L319" s="43"/>
      <c r="M319" s="233" t="s">
        <v>1</v>
      </c>
      <c r="N319" s="234" t="s">
        <v>39</v>
      </c>
      <c r="O319" s="90"/>
      <c r="P319" s="235">
        <f>O319*H319</f>
        <v>0</v>
      </c>
      <c r="Q319" s="235">
        <v>0.01575</v>
      </c>
      <c r="R319" s="235">
        <f>Q319*H319</f>
        <v>0.12285</v>
      </c>
      <c r="S319" s="235">
        <v>0</v>
      </c>
      <c r="T319" s="236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31" t="s">
        <v>139</v>
      </c>
      <c r="AT319" s="231" t="s">
        <v>135</v>
      </c>
      <c r="AU319" s="231" t="s">
        <v>84</v>
      </c>
      <c r="AY319" s="16" t="s">
        <v>133</v>
      </c>
      <c r="BE319" s="232">
        <f>IF(N319="základní",J319,0)</f>
        <v>0</v>
      </c>
      <c r="BF319" s="232">
        <f>IF(N319="snížená",J319,0)</f>
        <v>0</v>
      </c>
      <c r="BG319" s="232">
        <f>IF(N319="zákl. přenesená",J319,0)</f>
        <v>0</v>
      </c>
      <c r="BH319" s="232">
        <f>IF(N319="sníž. přenesená",J319,0)</f>
        <v>0</v>
      </c>
      <c r="BI319" s="232">
        <f>IF(N319="nulová",J319,0)</f>
        <v>0</v>
      </c>
      <c r="BJ319" s="16" t="s">
        <v>82</v>
      </c>
      <c r="BK319" s="232">
        <f>ROUND(I319*H319,2)</f>
        <v>0</v>
      </c>
      <c r="BL319" s="16" t="s">
        <v>139</v>
      </c>
      <c r="BM319" s="231" t="s">
        <v>971</v>
      </c>
    </row>
    <row r="320" s="14" customFormat="1">
      <c r="A320" s="14"/>
      <c r="B320" s="254"/>
      <c r="C320" s="255"/>
      <c r="D320" s="244" t="s">
        <v>649</v>
      </c>
      <c r="E320" s="256" t="s">
        <v>1</v>
      </c>
      <c r="F320" s="257" t="s">
        <v>972</v>
      </c>
      <c r="G320" s="255"/>
      <c r="H320" s="256" t="s">
        <v>1</v>
      </c>
      <c r="I320" s="258"/>
      <c r="J320" s="255"/>
      <c r="K320" s="255"/>
      <c r="L320" s="259"/>
      <c r="M320" s="260"/>
      <c r="N320" s="261"/>
      <c r="O320" s="261"/>
      <c r="P320" s="261"/>
      <c r="Q320" s="261"/>
      <c r="R320" s="261"/>
      <c r="S320" s="261"/>
      <c r="T320" s="262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3" t="s">
        <v>649</v>
      </c>
      <c r="AU320" s="263" t="s">
        <v>84</v>
      </c>
      <c r="AV320" s="14" t="s">
        <v>82</v>
      </c>
      <c r="AW320" s="14" t="s">
        <v>31</v>
      </c>
      <c r="AX320" s="14" t="s">
        <v>74</v>
      </c>
      <c r="AY320" s="263" t="s">
        <v>133</v>
      </c>
    </row>
    <row r="321" s="13" customFormat="1">
      <c r="A321" s="13"/>
      <c r="B321" s="242"/>
      <c r="C321" s="243"/>
      <c r="D321" s="244" t="s">
        <v>649</v>
      </c>
      <c r="E321" s="245" t="s">
        <v>1</v>
      </c>
      <c r="F321" s="246" t="s">
        <v>973</v>
      </c>
      <c r="G321" s="243"/>
      <c r="H321" s="247">
        <v>5.1600000000000001</v>
      </c>
      <c r="I321" s="248"/>
      <c r="J321" s="243"/>
      <c r="K321" s="243"/>
      <c r="L321" s="249"/>
      <c r="M321" s="250"/>
      <c r="N321" s="251"/>
      <c r="O321" s="251"/>
      <c r="P321" s="251"/>
      <c r="Q321" s="251"/>
      <c r="R321" s="251"/>
      <c r="S321" s="251"/>
      <c r="T321" s="25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53" t="s">
        <v>649</v>
      </c>
      <c r="AU321" s="253" t="s">
        <v>84</v>
      </c>
      <c r="AV321" s="13" t="s">
        <v>84</v>
      </c>
      <c r="AW321" s="13" t="s">
        <v>31</v>
      </c>
      <c r="AX321" s="13" t="s">
        <v>74</v>
      </c>
      <c r="AY321" s="253" t="s">
        <v>133</v>
      </c>
    </row>
    <row r="322" s="13" customFormat="1">
      <c r="A322" s="13"/>
      <c r="B322" s="242"/>
      <c r="C322" s="243"/>
      <c r="D322" s="244" t="s">
        <v>649</v>
      </c>
      <c r="E322" s="245" t="s">
        <v>1</v>
      </c>
      <c r="F322" s="246" t="s">
        <v>974</v>
      </c>
      <c r="G322" s="243"/>
      <c r="H322" s="247">
        <v>2.6400000000000001</v>
      </c>
      <c r="I322" s="248"/>
      <c r="J322" s="243"/>
      <c r="K322" s="243"/>
      <c r="L322" s="249"/>
      <c r="M322" s="250"/>
      <c r="N322" s="251"/>
      <c r="O322" s="251"/>
      <c r="P322" s="251"/>
      <c r="Q322" s="251"/>
      <c r="R322" s="251"/>
      <c r="S322" s="251"/>
      <c r="T322" s="25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3" t="s">
        <v>649</v>
      </c>
      <c r="AU322" s="253" t="s">
        <v>84</v>
      </c>
      <c r="AV322" s="13" t="s">
        <v>84</v>
      </c>
      <c r="AW322" s="13" t="s">
        <v>31</v>
      </c>
      <c r="AX322" s="13" t="s">
        <v>74</v>
      </c>
      <c r="AY322" s="253" t="s">
        <v>133</v>
      </c>
    </row>
    <row r="323" s="2" customFormat="1" ht="24.15" customHeight="1">
      <c r="A323" s="37"/>
      <c r="B323" s="38"/>
      <c r="C323" s="218" t="s">
        <v>311</v>
      </c>
      <c r="D323" s="218" t="s">
        <v>135</v>
      </c>
      <c r="E323" s="219" t="s">
        <v>975</v>
      </c>
      <c r="F323" s="220" t="s">
        <v>976</v>
      </c>
      <c r="G323" s="221" t="s">
        <v>442</v>
      </c>
      <c r="H323" s="222">
        <v>3.7290000000000001</v>
      </c>
      <c r="I323" s="223"/>
      <c r="J323" s="224">
        <f>ROUND(I323*H323,2)</f>
        <v>0</v>
      </c>
      <c r="K323" s="225"/>
      <c r="L323" s="43"/>
      <c r="M323" s="233" t="s">
        <v>1</v>
      </c>
      <c r="N323" s="234" t="s">
        <v>39</v>
      </c>
      <c r="O323" s="90"/>
      <c r="P323" s="235">
        <f>O323*H323</f>
        <v>0</v>
      </c>
      <c r="Q323" s="235">
        <v>0.018380000000000001</v>
      </c>
      <c r="R323" s="235">
        <f>Q323*H323</f>
        <v>0.068539020000000006</v>
      </c>
      <c r="S323" s="235">
        <v>0</v>
      </c>
      <c r="T323" s="236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31" t="s">
        <v>139</v>
      </c>
      <c r="AT323" s="231" t="s">
        <v>135</v>
      </c>
      <c r="AU323" s="231" t="s">
        <v>84</v>
      </c>
      <c r="AY323" s="16" t="s">
        <v>133</v>
      </c>
      <c r="BE323" s="232">
        <f>IF(N323="základní",J323,0)</f>
        <v>0</v>
      </c>
      <c r="BF323" s="232">
        <f>IF(N323="snížená",J323,0)</f>
        <v>0</v>
      </c>
      <c r="BG323" s="232">
        <f>IF(N323="zákl. přenesená",J323,0)</f>
        <v>0</v>
      </c>
      <c r="BH323" s="232">
        <f>IF(N323="sníž. přenesená",J323,0)</f>
        <v>0</v>
      </c>
      <c r="BI323" s="232">
        <f>IF(N323="nulová",J323,0)</f>
        <v>0</v>
      </c>
      <c r="BJ323" s="16" t="s">
        <v>82</v>
      </c>
      <c r="BK323" s="232">
        <f>ROUND(I323*H323,2)</f>
        <v>0</v>
      </c>
      <c r="BL323" s="16" t="s">
        <v>139</v>
      </c>
      <c r="BM323" s="231" t="s">
        <v>977</v>
      </c>
    </row>
    <row r="324" s="14" customFormat="1">
      <c r="A324" s="14"/>
      <c r="B324" s="254"/>
      <c r="C324" s="255"/>
      <c r="D324" s="244" t="s">
        <v>649</v>
      </c>
      <c r="E324" s="256" t="s">
        <v>1</v>
      </c>
      <c r="F324" s="257" t="s">
        <v>972</v>
      </c>
      <c r="G324" s="255"/>
      <c r="H324" s="256" t="s">
        <v>1</v>
      </c>
      <c r="I324" s="258"/>
      <c r="J324" s="255"/>
      <c r="K324" s="255"/>
      <c r="L324" s="259"/>
      <c r="M324" s="260"/>
      <c r="N324" s="261"/>
      <c r="O324" s="261"/>
      <c r="P324" s="261"/>
      <c r="Q324" s="261"/>
      <c r="R324" s="261"/>
      <c r="S324" s="261"/>
      <c r="T324" s="262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63" t="s">
        <v>649</v>
      </c>
      <c r="AU324" s="263" t="s">
        <v>84</v>
      </c>
      <c r="AV324" s="14" t="s">
        <v>82</v>
      </c>
      <c r="AW324" s="14" t="s">
        <v>31</v>
      </c>
      <c r="AX324" s="14" t="s">
        <v>74</v>
      </c>
      <c r="AY324" s="263" t="s">
        <v>133</v>
      </c>
    </row>
    <row r="325" s="13" customFormat="1">
      <c r="A325" s="13"/>
      <c r="B325" s="242"/>
      <c r="C325" s="243"/>
      <c r="D325" s="244" t="s">
        <v>649</v>
      </c>
      <c r="E325" s="245" t="s">
        <v>1</v>
      </c>
      <c r="F325" s="246" t="s">
        <v>978</v>
      </c>
      <c r="G325" s="243"/>
      <c r="H325" s="247">
        <v>2.4089999999999998</v>
      </c>
      <c r="I325" s="248"/>
      <c r="J325" s="243"/>
      <c r="K325" s="243"/>
      <c r="L325" s="249"/>
      <c r="M325" s="250"/>
      <c r="N325" s="251"/>
      <c r="O325" s="251"/>
      <c r="P325" s="251"/>
      <c r="Q325" s="251"/>
      <c r="R325" s="251"/>
      <c r="S325" s="251"/>
      <c r="T325" s="25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3" t="s">
        <v>649</v>
      </c>
      <c r="AU325" s="253" t="s">
        <v>84</v>
      </c>
      <c r="AV325" s="13" t="s">
        <v>84</v>
      </c>
      <c r="AW325" s="13" t="s">
        <v>31</v>
      </c>
      <c r="AX325" s="13" t="s">
        <v>74</v>
      </c>
      <c r="AY325" s="253" t="s">
        <v>133</v>
      </c>
    </row>
    <row r="326" s="13" customFormat="1">
      <c r="A326" s="13"/>
      <c r="B326" s="242"/>
      <c r="C326" s="243"/>
      <c r="D326" s="244" t="s">
        <v>649</v>
      </c>
      <c r="E326" s="245" t="s">
        <v>1</v>
      </c>
      <c r="F326" s="246" t="s">
        <v>979</v>
      </c>
      <c r="G326" s="243"/>
      <c r="H326" s="247">
        <v>1.3200000000000001</v>
      </c>
      <c r="I326" s="248"/>
      <c r="J326" s="243"/>
      <c r="K326" s="243"/>
      <c r="L326" s="249"/>
      <c r="M326" s="250"/>
      <c r="N326" s="251"/>
      <c r="O326" s="251"/>
      <c r="P326" s="251"/>
      <c r="Q326" s="251"/>
      <c r="R326" s="251"/>
      <c r="S326" s="251"/>
      <c r="T326" s="25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53" t="s">
        <v>649</v>
      </c>
      <c r="AU326" s="253" t="s">
        <v>84</v>
      </c>
      <c r="AV326" s="13" t="s">
        <v>84</v>
      </c>
      <c r="AW326" s="13" t="s">
        <v>31</v>
      </c>
      <c r="AX326" s="13" t="s">
        <v>74</v>
      </c>
      <c r="AY326" s="253" t="s">
        <v>133</v>
      </c>
    </row>
    <row r="327" s="2" customFormat="1" ht="24.15" customHeight="1">
      <c r="A327" s="37"/>
      <c r="B327" s="38"/>
      <c r="C327" s="218" t="s">
        <v>980</v>
      </c>
      <c r="D327" s="218" t="s">
        <v>135</v>
      </c>
      <c r="E327" s="219" t="s">
        <v>981</v>
      </c>
      <c r="F327" s="220" t="s">
        <v>982</v>
      </c>
      <c r="G327" s="221" t="s">
        <v>442</v>
      </c>
      <c r="H327" s="222">
        <v>400.33999999999998</v>
      </c>
      <c r="I327" s="223"/>
      <c r="J327" s="224">
        <f>ROUND(I327*H327,2)</f>
        <v>0</v>
      </c>
      <c r="K327" s="225"/>
      <c r="L327" s="43"/>
      <c r="M327" s="233" t="s">
        <v>1</v>
      </c>
      <c r="N327" s="234" t="s">
        <v>39</v>
      </c>
      <c r="O327" s="90"/>
      <c r="P327" s="235">
        <f>O327*H327</f>
        <v>0</v>
      </c>
      <c r="Q327" s="235">
        <v>0.015699999999999999</v>
      </c>
      <c r="R327" s="235">
        <f>Q327*H327</f>
        <v>6.2853379999999994</v>
      </c>
      <c r="S327" s="235">
        <v>0</v>
      </c>
      <c r="T327" s="236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31" t="s">
        <v>139</v>
      </c>
      <c r="AT327" s="231" t="s">
        <v>135</v>
      </c>
      <c r="AU327" s="231" t="s">
        <v>84</v>
      </c>
      <c r="AY327" s="16" t="s">
        <v>133</v>
      </c>
      <c r="BE327" s="232">
        <f>IF(N327="základní",J327,0)</f>
        <v>0</v>
      </c>
      <c r="BF327" s="232">
        <f>IF(N327="snížená",J327,0)</f>
        <v>0</v>
      </c>
      <c r="BG327" s="232">
        <f>IF(N327="zákl. přenesená",J327,0)</f>
        <v>0</v>
      </c>
      <c r="BH327" s="232">
        <f>IF(N327="sníž. přenesená",J327,0)</f>
        <v>0</v>
      </c>
      <c r="BI327" s="232">
        <f>IF(N327="nulová",J327,0)</f>
        <v>0</v>
      </c>
      <c r="BJ327" s="16" t="s">
        <v>82</v>
      </c>
      <c r="BK327" s="232">
        <f>ROUND(I327*H327,2)</f>
        <v>0</v>
      </c>
      <c r="BL327" s="16" t="s">
        <v>139</v>
      </c>
      <c r="BM327" s="231" t="s">
        <v>983</v>
      </c>
    </row>
    <row r="328" s="13" customFormat="1">
      <c r="A328" s="13"/>
      <c r="B328" s="242"/>
      <c r="C328" s="243"/>
      <c r="D328" s="244" t="s">
        <v>649</v>
      </c>
      <c r="E328" s="245" t="s">
        <v>1</v>
      </c>
      <c r="F328" s="246" t="s">
        <v>984</v>
      </c>
      <c r="G328" s="243"/>
      <c r="H328" s="247">
        <v>609.08000000000004</v>
      </c>
      <c r="I328" s="248"/>
      <c r="J328" s="243"/>
      <c r="K328" s="243"/>
      <c r="L328" s="249"/>
      <c r="M328" s="250"/>
      <c r="N328" s="251"/>
      <c r="O328" s="251"/>
      <c r="P328" s="251"/>
      <c r="Q328" s="251"/>
      <c r="R328" s="251"/>
      <c r="S328" s="251"/>
      <c r="T328" s="25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3" t="s">
        <v>649</v>
      </c>
      <c r="AU328" s="253" t="s">
        <v>84</v>
      </c>
      <c r="AV328" s="13" t="s">
        <v>84</v>
      </c>
      <c r="AW328" s="13" t="s">
        <v>31</v>
      </c>
      <c r="AX328" s="13" t="s">
        <v>74</v>
      </c>
      <c r="AY328" s="253" t="s">
        <v>133</v>
      </c>
    </row>
    <row r="329" s="13" customFormat="1">
      <c r="A329" s="13"/>
      <c r="B329" s="242"/>
      <c r="C329" s="243"/>
      <c r="D329" s="244" t="s">
        <v>649</v>
      </c>
      <c r="E329" s="245" t="s">
        <v>1</v>
      </c>
      <c r="F329" s="246" t="s">
        <v>985</v>
      </c>
      <c r="G329" s="243"/>
      <c r="H329" s="247">
        <v>-208.74000000000001</v>
      </c>
      <c r="I329" s="248"/>
      <c r="J329" s="243"/>
      <c r="K329" s="243"/>
      <c r="L329" s="249"/>
      <c r="M329" s="250"/>
      <c r="N329" s="251"/>
      <c r="O329" s="251"/>
      <c r="P329" s="251"/>
      <c r="Q329" s="251"/>
      <c r="R329" s="251"/>
      <c r="S329" s="251"/>
      <c r="T329" s="25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3" t="s">
        <v>649</v>
      </c>
      <c r="AU329" s="253" t="s">
        <v>84</v>
      </c>
      <c r="AV329" s="13" t="s">
        <v>84</v>
      </c>
      <c r="AW329" s="13" t="s">
        <v>31</v>
      </c>
      <c r="AX329" s="13" t="s">
        <v>74</v>
      </c>
      <c r="AY329" s="253" t="s">
        <v>133</v>
      </c>
    </row>
    <row r="330" s="2" customFormat="1" ht="37.8" customHeight="1">
      <c r="A330" s="37"/>
      <c r="B330" s="38"/>
      <c r="C330" s="218" t="s">
        <v>314</v>
      </c>
      <c r="D330" s="218" t="s">
        <v>135</v>
      </c>
      <c r="E330" s="219" t="s">
        <v>986</v>
      </c>
      <c r="F330" s="220" t="s">
        <v>987</v>
      </c>
      <c r="G330" s="221" t="s">
        <v>442</v>
      </c>
      <c r="H330" s="222">
        <v>839.17100000000005</v>
      </c>
      <c r="I330" s="223"/>
      <c r="J330" s="224">
        <f>ROUND(I330*H330,2)</f>
        <v>0</v>
      </c>
      <c r="K330" s="225"/>
      <c r="L330" s="43"/>
      <c r="M330" s="233" t="s">
        <v>1</v>
      </c>
      <c r="N330" s="234" t="s">
        <v>39</v>
      </c>
      <c r="O330" s="90"/>
      <c r="P330" s="235">
        <f>O330*H330</f>
        <v>0</v>
      </c>
      <c r="Q330" s="235">
        <v>0.019699999999999999</v>
      </c>
      <c r="R330" s="235">
        <f>Q330*H330</f>
        <v>16.531668700000001</v>
      </c>
      <c r="S330" s="235">
        <v>0</v>
      </c>
      <c r="T330" s="236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31" t="s">
        <v>139</v>
      </c>
      <c r="AT330" s="231" t="s">
        <v>135</v>
      </c>
      <c r="AU330" s="231" t="s">
        <v>84</v>
      </c>
      <c r="AY330" s="16" t="s">
        <v>133</v>
      </c>
      <c r="BE330" s="232">
        <f>IF(N330="základní",J330,0)</f>
        <v>0</v>
      </c>
      <c r="BF330" s="232">
        <f>IF(N330="snížená",J330,0)</f>
        <v>0</v>
      </c>
      <c r="BG330" s="232">
        <f>IF(N330="zákl. přenesená",J330,0)</f>
        <v>0</v>
      </c>
      <c r="BH330" s="232">
        <f>IF(N330="sníž. přenesená",J330,0)</f>
        <v>0</v>
      </c>
      <c r="BI330" s="232">
        <f>IF(N330="nulová",J330,0)</f>
        <v>0</v>
      </c>
      <c r="BJ330" s="16" t="s">
        <v>82</v>
      </c>
      <c r="BK330" s="232">
        <f>ROUND(I330*H330,2)</f>
        <v>0</v>
      </c>
      <c r="BL330" s="16" t="s">
        <v>139</v>
      </c>
      <c r="BM330" s="231" t="s">
        <v>988</v>
      </c>
    </row>
    <row r="331" s="14" customFormat="1">
      <c r="A331" s="14"/>
      <c r="B331" s="254"/>
      <c r="C331" s="255"/>
      <c r="D331" s="244" t="s">
        <v>649</v>
      </c>
      <c r="E331" s="256" t="s">
        <v>1</v>
      </c>
      <c r="F331" s="257" t="s">
        <v>972</v>
      </c>
      <c r="G331" s="255"/>
      <c r="H331" s="256" t="s">
        <v>1</v>
      </c>
      <c r="I331" s="258"/>
      <c r="J331" s="255"/>
      <c r="K331" s="255"/>
      <c r="L331" s="259"/>
      <c r="M331" s="260"/>
      <c r="N331" s="261"/>
      <c r="O331" s="261"/>
      <c r="P331" s="261"/>
      <c r="Q331" s="261"/>
      <c r="R331" s="261"/>
      <c r="S331" s="261"/>
      <c r="T331" s="262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63" t="s">
        <v>649</v>
      </c>
      <c r="AU331" s="263" t="s">
        <v>84</v>
      </c>
      <c r="AV331" s="14" t="s">
        <v>82</v>
      </c>
      <c r="AW331" s="14" t="s">
        <v>31</v>
      </c>
      <c r="AX331" s="14" t="s">
        <v>74</v>
      </c>
      <c r="AY331" s="263" t="s">
        <v>133</v>
      </c>
    </row>
    <row r="332" s="13" customFormat="1">
      <c r="A332" s="13"/>
      <c r="B332" s="242"/>
      <c r="C332" s="243"/>
      <c r="D332" s="244" t="s">
        <v>649</v>
      </c>
      <c r="E332" s="245" t="s">
        <v>1</v>
      </c>
      <c r="F332" s="246" t="s">
        <v>989</v>
      </c>
      <c r="G332" s="243"/>
      <c r="H332" s="247">
        <v>15.300000000000001</v>
      </c>
      <c r="I332" s="248"/>
      <c r="J332" s="243"/>
      <c r="K332" s="243"/>
      <c r="L332" s="249"/>
      <c r="M332" s="250"/>
      <c r="N332" s="251"/>
      <c r="O332" s="251"/>
      <c r="P332" s="251"/>
      <c r="Q332" s="251"/>
      <c r="R332" s="251"/>
      <c r="S332" s="251"/>
      <c r="T332" s="25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53" t="s">
        <v>649</v>
      </c>
      <c r="AU332" s="253" t="s">
        <v>84</v>
      </c>
      <c r="AV332" s="13" t="s">
        <v>84</v>
      </c>
      <c r="AW332" s="13" t="s">
        <v>31</v>
      </c>
      <c r="AX332" s="13" t="s">
        <v>74</v>
      </c>
      <c r="AY332" s="253" t="s">
        <v>133</v>
      </c>
    </row>
    <row r="333" s="13" customFormat="1">
      <c r="A333" s="13"/>
      <c r="B333" s="242"/>
      <c r="C333" s="243"/>
      <c r="D333" s="244" t="s">
        <v>649</v>
      </c>
      <c r="E333" s="245" t="s">
        <v>1</v>
      </c>
      <c r="F333" s="246" t="s">
        <v>990</v>
      </c>
      <c r="G333" s="243"/>
      <c r="H333" s="247">
        <v>33.747999999999998</v>
      </c>
      <c r="I333" s="248"/>
      <c r="J333" s="243"/>
      <c r="K333" s="243"/>
      <c r="L333" s="249"/>
      <c r="M333" s="250"/>
      <c r="N333" s="251"/>
      <c r="O333" s="251"/>
      <c r="P333" s="251"/>
      <c r="Q333" s="251"/>
      <c r="R333" s="251"/>
      <c r="S333" s="251"/>
      <c r="T333" s="25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3" t="s">
        <v>649</v>
      </c>
      <c r="AU333" s="253" t="s">
        <v>84</v>
      </c>
      <c r="AV333" s="13" t="s">
        <v>84</v>
      </c>
      <c r="AW333" s="13" t="s">
        <v>31</v>
      </c>
      <c r="AX333" s="13" t="s">
        <v>74</v>
      </c>
      <c r="AY333" s="253" t="s">
        <v>133</v>
      </c>
    </row>
    <row r="334" s="13" customFormat="1">
      <c r="A334" s="13"/>
      <c r="B334" s="242"/>
      <c r="C334" s="243"/>
      <c r="D334" s="244" t="s">
        <v>649</v>
      </c>
      <c r="E334" s="245" t="s">
        <v>1</v>
      </c>
      <c r="F334" s="246" t="s">
        <v>991</v>
      </c>
      <c r="G334" s="243"/>
      <c r="H334" s="247">
        <v>12.611000000000001</v>
      </c>
      <c r="I334" s="248"/>
      <c r="J334" s="243"/>
      <c r="K334" s="243"/>
      <c r="L334" s="249"/>
      <c r="M334" s="250"/>
      <c r="N334" s="251"/>
      <c r="O334" s="251"/>
      <c r="P334" s="251"/>
      <c r="Q334" s="251"/>
      <c r="R334" s="251"/>
      <c r="S334" s="251"/>
      <c r="T334" s="25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53" t="s">
        <v>649</v>
      </c>
      <c r="AU334" s="253" t="s">
        <v>84</v>
      </c>
      <c r="AV334" s="13" t="s">
        <v>84</v>
      </c>
      <c r="AW334" s="13" t="s">
        <v>31</v>
      </c>
      <c r="AX334" s="13" t="s">
        <v>74</v>
      </c>
      <c r="AY334" s="253" t="s">
        <v>133</v>
      </c>
    </row>
    <row r="335" s="13" customFormat="1">
      <c r="A335" s="13"/>
      <c r="B335" s="242"/>
      <c r="C335" s="243"/>
      <c r="D335" s="244" t="s">
        <v>649</v>
      </c>
      <c r="E335" s="245" t="s">
        <v>1</v>
      </c>
      <c r="F335" s="246" t="s">
        <v>992</v>
      </c>
      <c r="G335" s="243"/>
      <c r="H335" s="247">
        <v>12.866</v>
      </c>
      <c r="I335" s="248"/>
      <c r="J335" s="243"/>
      <c r="K335" s="243"/>
      <c r="L335" s="249"/>
      <c r="M335" s="250"/>
      <c r="N335" s="251"/>
      <c r="O335" s="251"/>
      <c r="P335" s="251"/>
      <c r="Q335" s="251"/>
      <c r="R335" s="251"/>
      <c r="S335" s="251"/>
      <c r="T335" s="25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53" t="s">
        <v>649</v>
      </c>
      <c r="AU335" s="253" t="s">
        <v>84</v>
      </c>
      <c r="AV335" s="13" t="s">
        <v>84</v>
      </c>
      <c r="AW335" s="13" t="s">
        <v>31</v>
      </c>
      <c r="AX335" s="13" t="s">
        <v>74</v>
      </c>
      <c r="AY335" s="253" t="s">
        <v>133</v>
      </c>
    </row>
    <row r="336" s="13" customFormat="1">
      <c r="A336" s="13"/>
      <c r="B336" s="242"/>
      <c r="C336" s="243"/>
      <c r="D336" s="244" t="s">
        <v>649</v>
      </c>
      <c r="E336" s="245" t="s">
        <v>1</v>
      </c>
      <c r="F336" s="246" t="s">
        <v>993</v>
      </c>
      <c r="G336" s="243"/>
      <c r="H336" s="247">
        <v>66.093000000000004</v>
      </c>
      <c r="I336" s="248"/>
      <c r="J336" s="243"/>
      <c r="K336" s="243"/>
      <c r="L336" s="249"/>
      <c r="M336" s="250"/>
      <c r="N336" s="251"/>
      <c r="O336" s="251"/>
      <c r="P336" s="251"/>
      <c r="Q336" s="251"/>
      <c r="R336" s="251"/>
      <c r="S336" s="251"/>
      <c r="T336" s="25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53" t="s">
        <v>649</v>
      </c>
      <c r="AU336" s="253" t="s">
        <v>84</v>
      </c>
      <c r="AV336" s="13" t="s">
        <v>84</v>
      </c>
      <c r="AW336" s="13" t="s">
        <v>31</v>
      </c>
      <c r="AX336" s="13" t="s">
        <v>74</v>
      </c>
      <c r="AY336" s="253" t="s">
        <v>133</v>
      </c>
    </row>
    <row r="337" s="13" customFormat="1">
      <c r="A337" s="13"/>
      <c r="B337" s="242"/>
      <c r="C337" s="243"/>
      <c r="D337" s="244" t="s">
        <v>649</v>
      </c>
      <c r="E337" s="245" t="s">
        <v>1</v>
      </c>
      <c r="F337" s="246" t="s">
        <v>994</v>
      </c>
      <c r="G337" s="243"/>
      <c r="H337" s="247">
        <v>33.426000000000002</v>
      </c>
      <c r="I337" s="248"/>
      <c r="J337" s="243"/>
      <c r="K337" s="243"/>
      <c r="L337" s="249"/>
      <c r="M337" s="250"/>
      <c r="N337" s="251"/>
      <c r="O337" s="251"/>
      <c r="P337" s="251"/>
      <c r="Q337" s="251"/>
      <c r="R337" s="251"/>
      <c r="S337" s="251"/>
      <c r="T337" s="25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53" t="s">
        <v>649</v>
      </c>
      <c r="AU337" s="253" t="s">
        <v>84</v>
      </c>
      <c r="AV337" s="13" t="s">
        <v>84</v>
      </c>
      <c r="AW337" s="13" t="s">
        <v>31</v>
      </c>
      <c r="AX337" s="13" t="s">
        <v>74</v>
      </c>
      <c r="AY337" s="253" t="s">
        <v>133</v>
      </c>
    </row>
    <row r="338" s="13" customFormat="1">
      <c r="A338" s="13"/>
      <c r="B338" s="242"/>
      <c r="C338" s="243"/>
      <c r="D338" s="244" t="s">
        <v>649</v>
      </c>
      <c r="E338" s="245" t="s">
        <v>1</v>
      </c>
      <c r="F338" s="246" t="s">
        <v>995</v>
      </c>
      <c r="G338" s="243"/>
      <c r="H338" s="247">
        <v>22.289000000000001</v>
      </c>
      <c r="I338" s="248"/>
      <c r="J338" s="243"/>
      <c r="K338" s="243"/>
      <c r="L338" s="249"/>
      <c r="M338" s="250"/>
      <c r="N338" s="251"/>
      <c r="O338" s="251"/>
      <c r="P338" s="251"/>
      <c r="Q338" s="251"/>
      <c r="R338" s="251"/>
      <c r="S338" s="251"/>
      <c r="T338" s="25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3" t="s">
        <v>649</v>
      </c>
      <c r="AU338" s="253" t="s">
        <v>84</v>
      </c>
      <c r="AV338" s="13" t="s">
        <v>84</v>
      </c>
      <c r="AW338" s="13" t="s">
        <v>31</v>
      </c>
      <c r="AX338" s="13" t="s">
        <v>74</v>
      </c>
      <c r="AY338" s="253" t="s">
        <v>133</v>
      </c>
    </row>
    <row r="339" s="13" customFormat="1">
      <c r="A339" s="13"/>
      <c r="B339" s="242"/>
      <c r="C339" s="243"/>
      <c r="D339" s="244" t="s">
        <v>649</v>
      </c>
      <c r="E339" s="245" t="s">
        <v>1</v>
      </c>
      <c r="F339" s="246" t="s">
        <v>996</v>
      </c>
      <c r="G339" s="243"/>
      <c r="H339" s="247">
        <v>23.427</v>
      </c>
      <c r="I339" s="248"/>
      <c r="J339" s="243"/>
      <c r="K339" s="243"/>
      <c r="L339" s="249"/>
      <c r="M339" s="250"/>
      <c r="N339" s="251"/>
      <c r="O339" s="251"/>
      <c r="P339" s="251"/>
      <c r="Q339" s="251"/>
      <c r="R339" s="251"/>
      <c r="S339" s="251"/>
      <c r="T339" s="25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53" t="s">
        <v>649</v>
      </c>
      <c r="AU339" s="253" t="s">
        <v>84</v>
      </c>
      <c r="AV339" s="13" t="s">
        <v>84</v>
      </c>
      <c r="AW339" s="13" t="s">
        <v>31</v>
      </c>
      <c r="AX339" s="13" t="s">
        <v>74</v>
      </c>
      <c r="AY339" s="253" t="s">
        <v>133</v>
      </c>
    </row>
    <row r="340" s="13" customFormat="1">
      <c r="A340" s="13"/>
      <c r="B340" s="242"/>
      <c r="C340" s="243"/>
      <c r="D340" s="244" t="s">
        <v>649</v>
      </c>
      <c r="E340" s="245" t="s">
        <v>1</v>
      </c>
      <c r="F340" s="246" t="s">
        <v>997</v>
      </c>
      <c r="G340" s="243"/>
      <c r="H340" s="247">
        <v>0</v>
      </c>
      <c r="I340" s="248"/>
      <c r="J340" s="243"/>
      <c r="K340" s="243"/>
      <c r="L340" s="249"/>
      <c r="M340" s="250"/>
      <c r="N340" s="251"/>
      <c r="O340" s="251"/>
      <c r="P340" s="251"/>
      <c r="Q340" s="251"/>
      <c r="R340" s="251"/>
      <c r="S340" s="251"/>
      <c r="T340" s="25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53" t="s">
        <v>649</v>
      </c>
      <c r="AU340" s="253" t="s">
        <v>84</v>
      </c>
      <c r="AV340" s="13" t="s">
        <v>84</v>
      </c>
      <c r="AW340" s="13" t="s">
        <v>31</v>
      </c>
      <c r="AX340" s="13" t="s">
        <v>74</v>
      </c>
      <c r="AY340" s="253" t="s">
        <v>133</v>
      </c>
    </row>
    <row r="341" s="13" customFormat="1">
      <c r="A341" s="13"/>
      <c r="B341" s="242"/>
      <c r="C341" s="243"/>
      <c r="D341" s="244" t="s">
        <v>649</v>
      </c>
      <c r="E341" s="245" t="s">
        <v>1</v>
      </c>
      <c r="F341" s="246" t="s">
        <v>998</v>
      </c>
      <c r="G341" s="243"/>
      <c r="H341" s="247">
        <v>15.784000000000001</v>
      </c>
      <c r="I341" s="248"/>
      <c r="J341" s="243"/>
      <c r="K341" s="243"/>
      <c r="L341" s="249"/>
      <c r="M341" s="250"/>
      <c r="N341" s="251"/>
      <c r="O341" s="251"/>
      <c r="P341" s="251"/>
      <c r="Q341" s="251"/>
      <c r="R341" s="251"/>
      <c r="S341" s="251"/>
      <c r="T341" s="25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53" t="s">
        <v>649</v>
      </c>
      <c r="AU341" s="253" t="s">
        <v>84</v>
      </c>
      <c r="AV341" s="13" t="s">
        <v>84</v>
      </c>
      <c r="AW341" s="13" t="s">
        <v>31</v>
      </c>
      <c r="AX341" s="13" t="s">
        <v>74</v>
      </c>
      <c r="AY341" s="253" t="s">
        <v>133</v>
      </c>
    </row>
    <row r="342" s="13" customFormat="1">
      <c r="A342" s="13"/>
      <c r="B342" s="242"/>
      <c r="C342" s="243"/>
      <c r="D342" s="244" t="s">
        <v>649</v>
      </c>
      <c r="E342" s="245" t="s">
        <v>1</v>
      </c>
      <c r="F342" s="246" t="s">
        <v>999</v>
      </c>
      <c r="G342" s="243"/>
      <c r="H342" s="247">
        <v>0</v>
      </c>
      <c r="I342" s="248"/>
      <c r="J342" s="243"/>
      <c r="K342" s="243"/>
      <c r="L342" s="249"/>
      <c r="M342" s="250"/>
      <c r="N342" s="251"/>
      <c r="O342" s="251"/>
      <c r="P342" s="251"/>
      <c r="Q342" s="251"/>
      <c r="R342" s="251"/>
      <c r="S342" s="251"/>
      <c r="T342" s="25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53" t="s">
        <v>649</v>
      </c>
      <c r="AU342" s="253" t="s">
        <v>84</v>
      </c>
      <c r="AV342" s="13" t="s">
        <v>84</v>
      </c>
      <c r="AW342" s="13" t="s">
        <v>31</v>
      </c>
      <c r="AX342" s="13" t="s">
        <v>74</v>
      </c>
      <c r="AY342" s="253" t="s">
        <v>133</v>
      </c>
    </row>
    <row r="343" s="13" customFormat="1">
      <c r="A343" s="13"/>
      <c r="B343" s="242"/>
      <c r="C343" s="243"/>
      <c r="D343" s="244" t="s">
        <v>649</v>
      </c>
      <c r="E343" s="245" t="s">
        <v>1</v>
      </c>
      <c r="F343" s="246" t="s">
        <v>1000</v>
      </c>
      <c r="G343" s="243"/>
      <c r="H343" s="247">
        <v>26.478000000000002</v>
      </c>
      <c r="I343" s="248"/>
      <c r="J343" s="243"/>
      <c r="K343" s="243"/>
      <c r="L343" s="249"/>
      <c r="M343" s="250"/>
      <c r="N343" s="251"/>
      <c r="O343" s="251"/>
      <c r="P343" s="251"/>
      <c r="Q343" s="251"/>
      <c r="R343" s="251"/>
      <c r="S343" s="251"/>
      <c r="T343" s="252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53" t="s">
        <v>649</v>
      </c>
      <c r="AU343" s="253" t="s">
        <v>84</v>
      </c>
      <c r="AV343" s="13" t="s">
        <v>84</v>
      </c>
      <c r="AW343" s="13" t="s">
        <v>31</v>
      </c>
      <c r="AX343" s="13" t="s">
        <v>74</v>
      </c>
      <c r="AY343" s="253" t="s">
        <v>133</v>
      </c>
    </row>
    <row r="344" s="13" customFormat="1">
      <c r="A344" s="13"/>
      <c r="B344" s="242"/>
      <c r="C344" s="243"/>
      <c r="D344" s="244" t="s">
        <v>649</v>
      </c>
      <c r="E344" s="245" t="s">
        <v>1</v>
      </c>
      <c r="F344" s="246" t="s">
        <v>1001</v>
      </c>
      <c r="G344" s="243"/>
      <c r="H344" s="247">
        <v>30.556000000000001</v>
      </c>
      <c r="I344" s="248"/>
      <c r="J344" s="243"/>
      <c r="K344" s="243"/>
      <c r="L344" s="249"/>
      <c r="M344" s="250"/>
      <c r="N344" s="251"/>
      <c r="O344" s="251"/>
      <c r="P344" s="251"/>
      <c r="Q344" s="251"/>
      <c r="R344" s="251"/>
      <c r="S344" s="251"/>
      <c r="T344" s="25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53" t="s">
        <v>649</v>
      </c>
      <c r="AU344" s="253" t="s">
        <v>84</v>
      </c>
      <c r="AV344" s="13" t="s">
        <v>84</v>
      </c>
      <c r="AW344" s="13" t="s">
        <v>31</v>
      </c>
      <c r="AX344" s="13" t="s">
        <v>74</v>
      </c>
      <c r="AY344" s="253" t="s">
        <v>133</v>
      </c>
    </row>
    <row r="345" s="13" customFormat="1">
      <c r="A345" s="13"/>
      <c r="B345" s="242"/>
      <c r="C345" s="243"/>
      <c r="D345" s="244" t="s">
        <v>649</v>
      </c>
      <c r="E345" s="245" t="s">
        <v>1</v>
      </c>
      <c r="F345" s="246" t="s">
        <v>1002</v>
      </c>
      <c r="G345" s="243"/>
      <c r="H345" s="247">
        <v>64.552000000000007</v>
      </c>
      <c r="I345" s="248"/>
      <c r="J345" s="243"/>
      <c r="K345" s="243"/>
      <c r="L345" s="249"/>
      <c r="M345" s="250"/>
      <c r="N345" s="251"/>
      <c r="O345" s="251"/>
      <c r="P345" s="251"/>
      <c r="Q345" s="251"/>
      <c r="R345" s="251"/>
      <c r="S345" s="251"/>
      <c r="T345" s="25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53" t="s">
        <v>649</v>
      </c>
      <c r="AU345" s="253" t="s">
        <v>84</v>
      </c>
      <c r="AV345" s="13" t="s">
        <v>84</v>
      </c>
      <c r="AW345" s="13" t="s">
        <v>31</v>
      </c>
      <c r="AX345" s="13" t="s">
        <v>74</v>
      </c>
      <c r="AY345" s="253" t="s">
        <v>133</v>
      </c>
    </row>
    <row r="346" s="13" customFormat="1">
      <c r="A346" s="13"/>
      <c r="B346" s="242"/>
      <c r="C346" s="243"/>
      <c r="D346" s="244" t="s">
        <v>649</v>
      </c>
      <c r="E346" s="245" t="s">
        <v>1</v>
      </c>
      <c r="F346" s="246" t="s">
        <v>1003</v>
      </c>
      <c r="G346" s="243"/>
      <c r="H346" s="247">
        <v>45.421999999999997</v>
      </c>
      <c r="I346" s="248"/>
      <c r="J346" s="243"/>
      <c r="K346" s="243"/>
      <c r="L346" s="249"/>
      <c r="M346" s="250"/>
      <c r="N346" s="251"/>
      <c r="O346" s="251"/>
      <c r="P346" s="251"/>
      <c r="Q346" s="251"/>
      <c r="R346" s="251"/>
      <c r="S346" s="251"/>
      <c r="T346" s="25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53" t="s">
        <v>649</v>
      </c>
      <c r="AU346" s="253" t="s">
        <v>84</v>
      </c>
      <c r="AV346" s="13" t="s">
        <v>84</v>
      </c>
      <c r="AW346" s="13" t="s">
        <v>31</v>
      </c>
      <c r="AX346" s="13" t="s">
        <v>74</v>
      </c>
      <c r="AY346" s="253" t="s">
        <v>133</v>
      </c>
    </row>
    <row r="347" s="13" customFormat="1">
      <c r="A347" s="13"/>
      <c r="B347" s="242"/>
      <c r="C347" s="243"/>
      <c r="D347" s="244" t="s">
        <v>649</v>
      </c>
      <c r="E347" s="245" t="s">
        <v>1</v>
      </c>
      <c r="F347" s="246" t="s">
        <v>1004</v>
      </c>
      <c r="G347" s="243"/>
      <c r="H347" s="247">
        <v>8.7859999999999996</v>
      </c>
      <c r="I347" s="248"/>
      <c r="J347" s="243"/>
      <c r="K347" s="243"/>
      <c r="L347" s="249"/>
      <c r="M347" s="250"/>
      <c r="N347" s="251"/>
      <c r="O347" s="251"/>
      <c r="P347" s="251"/>
      <c r="Q347" s="251"/>
      <c r="R347" s="251"/>
      <c r="S347" s="251"/>
      <c r="T347" s="25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53" t="s">
        <v>649</v>
      </c>
      <c r="AU347" s="253" t="s">
        <v>84</v>
      </c>
      <c r="AV347" s="13" t="s">
        <v>84</v>
      </c>
      <c r="AW347" s="13" t="s">
        <v>31</v>
      </c>
      <c r="AX347" s="13" t="s">
        <v>74</v>
      </c>
      <c r="AY347" s="253" t="s">
        <v>133</v>
      </c>
    </row>
    <row r="348" s="13" customFormat="1">
      <c r="A348" s="13"/>
      <c r="B348" s="242"/>
      <c r="C348" s="243"/>
      <c r="D348" s="244" t="s">
        <v>649</v>
      </c>
      <c r="E348" s="245" t="s">
        <v>1</v>
      </c>
      <c r="F348" s="246" t="s">
        <v>1005</v>
      </c>
      <c r="G348" s="243"/>
      <c r="H348" s="247">
        <v>30.683</v>
      </c>
      <c r="I348" s="248"/>
      <c r="J348" s="243"/>
      <c r="K348" s="243"/>
      <c r="L348" s="249"/>
      <c r="M348" s="250"/>
      <c r="N348" s="251"/>
      <c r="O348" s="251"/>
      <c r="P348" s="251"/>
      <c r="Q348" s="251"/>
      <c r="R348" s="251"/>
      <c r="S348" s="251"/>
      <c r="T348" s="25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53" t="s">
        <v>649</v>
      </c>
      <c r="AU348" s="253" t="s">
        <v>84</v>
      </c>
      <c r="AV348" s="13" t="s">
        <v>84</v>
      </c>
      <c r="AW348" s="13" t="s">
        <v>31</v>
      </c>
      <c r="AX348" s="13" t="s">
        <v>74</v>
      </c>
      <c r="AY348" s="253" t="s">
        <v>133</v>
      </c>
    </row>
    <row r="349" s="13" customFormat="1">
      <c r="A349" s="13"/>
      <c r="B349" s="242"/>
      <c r="C349" s="243"/>
      <c r="D349" s="244" t="s">
        <v>649</v>
      </c>
      <c r="E349" s="245" t="s">
        <v>1</v>
      </c>
      <c r="F349" s="246" t="s">
        <v>1006</v>
      </c>
      <c r="G349" s="243"/>
      <c r="H349" s="247">
        <v>11.429</v>
      </c>
      <c r="I349" s="248"/>
      <c r="J349" s="243"/>
      <c r="K349" s="243"/>
      <c r="L349" s="249"/>
      <c r="M349" s="250"/>
      <c r="N349" s="251"/>
      <c r="O349" s="251"/>
      <c r="P349" s="251"/>
      <c r="Q349" s="251"/>
      <c r="R349" s="251"/>
      <c r="S349" s="251"/>
      <c r="T349" s="25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53" t="s">
        <v>649</v>
      </c>
      <c r="AU349" s="253" t="s">
        <v>84</v>
      </c>
      <c r="AV349" s="13" t="s">
        <v>84</v>
      </c>
      <c r="AW349" s="13" t="s">
        <v>31</v>
      </c>
      <c r="AX349" s="13" t="s">
        <v>74</v>
      </c>
      <c r="AY349" s="253" t="s">
        <v>133</v>
      </c>
    </row>
    <row r="350" s="13" customFormat="1">
      <c r="A350" s="13"/>
      <c r="B350" s="242"/>
      <c r="C350" s="243"/>
      <c r="D350" s="244" t="s">
        <v>649</v>
      </c>
      <c r="E350" s="245" t="s">
        <v>1</v>
      </c>
      <c r="F350" s="246" t="s">
        <v>1007</v>
      </c>
      <c r="G350" s="243"/>
      <c r="H350" s="247">
        <v>11.336</v>
      </c>
      <c r="I350" s="248"/>
      <c r="J350" s="243"/>
      <c r="K350" s="243"/>
      <c r="L350" s="249"/>
      <c r="M350" s="250"/>
      <c r="N350" s="251"/>
      <c r="O350" s="251"/>
      <c r="P350" s="251"/>
      <c r="Q350" s="251"/>
      <c r="R350" s="251"/>
      <c r="S350" s="251"/>
      <c r="T350" s="25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3" t="s">
        <v>649</v>
      </c>
      <c r="AU350" s="253" t="s">
        <v>84</v>
      </c>
      <c r="AV350" s="13" t="s">
        <v>84</v>
      </c>
      <c r="AW350" s="13" t="s">
        <v>31</v>
      </c>
      <c r="AX350" s="13" t="s">
        <v>74</v>
      </c>
      <c r="AY350" s="253" t="s">
        <v>133</v>
      </c>
    </row>
    <row r="351" s="13" customFormat="1">
      <c r="A351" s="13"/>
      <c r="B351" s="242"/>
      <c r="C351" s="243"/>
      <c r="D351" s="244" t="s">
        <v>649</v>
      </c>
      <c r="E351" s="245" t="s">
        <v>1</v>
      </c>
      <c r="F351" s="246" t="s">
        <v>1008</v>
      </c>
      <c r="G351" s="243"/>
      <c r="H351" s="247">
        <v>11.590999999999999</v>
      </c>
      <c r="I351" s="248"/>
      <c r="J351" s="243"/>
      <c r="K351" s="243"/>
      <c r="L351" s="249"/>
      <c r="M351" s="250"/>
      <c r="N351" s="251"/>
      <c r="O351" s="251"/>
      <c r="P351" s="251"/>
      <c r="Q351" s="251"/>
      <c r="R351" s="251"/>
      <c r="S351" s="251"/>
      <c r="T351" s="25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53" t="s">
        <v>649</v>
      </c>
      <c r="AU351" s="253" t="s">
        <v>84</v>
      </c>
      <c r="AV351" s="13" t="s">
        <v>84</v>
      </c>
      <c r="AW351" s="13" t="s">
        <v>31</v>
      </c>
      <c r="AX351" s="13" t="s">
        <v>74</v>
      </c>
      <c r="AY351" s="253" t="s">
        <v>133</v>
      </c>
    </row>
    <row r="352" s="13" customFormat="1">
      <c r="A352" s="13"/>
      <c r="B352" s="242"/>
      <c r="C352" s="243"/>
      <c r="D352" s="244" t="s">
        <v>649</v>
      </c>
      <c r="E352" s="245" t="s">
        <v>1</v>
      </c>
      <c r="F352" s="246" t="s">
        <v>1009</v>
      </c>
      <c r="G352" s="243"/>
      <c r="H352" s="247">
        <v>17.834</v>
      </c>
      <c r="I352" s="248"/>
      <c r="J352" s="243"/>
      <c r="K352" s="243"/>
      <c r="L352" s="249"/>
      <c r="M352" s="250"/>
      <c r="N352" s="251"/>
      <c r="O352" s="251"/>
      <c r="P352" s="251"/>
      <c r="Q352" s="251"/>
      <c r="R352" s="251"/>
      <c r="S352" s="251"/>
      <c r="T352" s="25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53" t="s">
        <v>649</v>
      </c>
      <c r="AU352" s="253" t="s">
        <v>84</v>
      </c>
      <c r="AV352" s="13" t="s">
        <v>84</v>
      </c>
      <c r="AW352" s="13" t="s">
        <v>31</v>
      </c>
      <c r="AX352" s="13" t="s">
        <v>74</v>
      </c>
      <c r="AY352" s="253" t="s">
        <v>133</v>
      </c>
    </row>
    <row r="353" s="13" customFormat="1">
      <c r="A353" s="13"/>
      <c r="B353" s="242"/>
      <c r="C353" s="243"/>
      <c r="D353" s="244" t="s">
        <v>649</v>
      </c>
      <c r="E353" s="245" t="s">
        <v>1</v>
      </c>
      <c r="F353" s="246" t="s">
        <v>1010</v>
      </c>
      <c r="G353" s="243"/>
      <c r="H353" s="247">
        <v>80.629999999999995</v>
      </c>
      <c r="I353" s="248"/>
      <c r="J353" s="243"/>
      <c r="K353" s="243"/>
      <c r="L353" s="249"/>
      <c r="M353" s="250"/>
      <c r="N353" s="251"/>
      <c r="O353" s="251"/>
      <c r="P353" s="251"/>
      <c r="Q353" s="251"/>
      <c r="R353" s="251"/>
      <c r="S353" s="251"/>
      <c r="T353" s="252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53" t="s">
        <v>649</v>
      </c>
      <c r="AU353" s="253" t="s">
        <v>84</v>
      </c>
      <c r="AV353" s="13" t="s">
        <v>84</v>
      </c>
      <c r="AW353" s="13" t="s">
        <v>31</v>
      </c>
      <c r="AX353" s="13" t="s">
        <v>74</v>
      </c>
      <c r="AY353" s="253" t="s">
        <v>133</v>
      </c>
    </row>
    <row r="354" s="13" customFormat="1">
      <c r="A354" s="13"/>
      <c r="B354" s="242"/>
      <c r="C354" s="243"/>
      <c r="D354" s="244" t="s">
        <v>649</v>
      </c>
      <c r="E354" s="245" t="s">
        <v>1</v>
      </c>
      <c r="F354" s="246" t="s">
        <v>1011</v>
      </c>
      <c r="G354" s="243"/>
      <c r="H354" s="247">
        <v>16.018999999999998</v>
      </c>
      <c r="I354" s="248"/>
      <c r="J354" s="243"/>
      <c r="K354" s="243"/>
      <c r="L354" s="249"/>
      <c r="M354" s="250"/>
      <c r="N354" s="251"/>
      <c r="O354" s="251"/>
      <c r="P354" s="251"/>
      <c r="Q354" s="251"/>
      <c r="R354" s="251"/>
      <c r="S354" s="251"/>
      <c r="T354" s="25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53" t="s">
        <v>649</v>
      </c>
      <c r="AU354" s="253" t="s">
        <v>84</v>
      </c>
      <c r="AV354" s="13" t="s">
        <v>84</v>
      </c>
      <c r="AW354" s="13" t="s">
        <v>31</v>
      </c>
      <c r="AX354" s="13" t="s">
        <v>74</v>
      </c>
      <c r="AY354" s="253" t="s">
        <v>133</v>
      </c>
    </row>
    <row r="355" s="13" customFormat="1">
      <c r="A355" s="13"/>
      <c r="B355" s="242"/>
      <c r="C355" s="243"/>
      <c r="D355" s="244" t="s">
        <v>649</v>
      </c>
      <c r="E355" s="245" t="s">
        <v>1</v>
      </c>
      <c r="F355" s="246" t="s">
        <v>1012</v>
      </c>
      <c r="G355" s="243"/>
      <c r="H355" s="247">
        <v>13.121</v>
      </c>
      <c r="I355" s="248"/>
      <c r="J355" s="243"/>
      <c r="K355" s="243"/>
      <c r="L355" s="249"/>
      <c r="M355" s="250"/>
      <c r="N355" s="251"/>
      <c r="O355" s="251"/>
      <c r="P355" s="251"/>
      <c r="Q355" s="251"/>
      <c r="R355" s="251"/>
      <c r="S355" s="251"/>
      <c r="T355" s="25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53" t="s">
        <v>649</v>
      </c>
      <c r="AU355" s="253" t="s">
        <v>84</v>
      </c>
      <c r="AV355" s="13" t="s">
        <v>84</v>
      </c>
      <c r="AW355" s="13" t="s">
        <v>31</v>
      </c>
      <c r="AX355" s="13" t="s">
        <v>74</v>
      </c>
      <c r="AY355" s="253" t="s">
        <v>133</v>
      </c>
    </row>
    <row r="356" s="13" customFormat="1">
      <c r="A356" s="13"/>
      <c r="B356" s="242"/>
      <c r="C356" s="243"/>
      <c r="D356" s="244" t="s">
        <v>649</v>
      </c>
      <c r="E356" s="245" t="s">
        <v>1</v>
      </c>
      <c r="F356" s="246" t="s">
        <v>1013</v>
      </c>
      <c r="G356" s="243"/>
      <c r="H356" s="247">
        <v>11.846</v>
      </c>
      <c r="I356" s="248"/>
      <c r="J356" s="243"/>
      <c r="K356" s="243"/>
      <c r="L356" s="249"/>
      <c r="M356" s="250"/>
      <c r="N356" s="251"/>
      <c r="O356" s="251"/>
      <c r="P356" s="251"/>
      <c r="Q356" s="251"/>
      <c r="R356" s="251"/>
      <c r="S356" s="251"/>
      <c r="T356" s="25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53" t="s">
        <v>649</v>
      </c>
      <c r="AU356" s="253" t="s">
        <v>84</v>
      </c>
      <c r="AV356" s="13" t="s">
        <v>84</v>
      </c>
      <c r="AW356" s="13" t="s">
        <v>31</v>
      </c>
      <c r="AX356" s="13" t="s">
        <v>74</v>
      </c>
      <c r="AY356" s="253" t="s">
        <v>133</v>
      </c>
    </row>
    <row r="357" s="13" customFormat="1">
      <c r="A357" s="13"/>
      <c r="B357" s="242"/>
      <c r="C357" s="243"/>
      <c r="D357" s="244" t="s">
        <v>649</v>
      </c>
      <c r="E357" s="245" t="s">
        <v>1</v>
      </c>
      <c r="F357" s="246" t="s">
        <v>1014</v>
      </c>
      <c r="G357" s="243"/>
      <c r="H357" s="247">
        <v>44.048999999999999</v>
      </c>
      <c r="I357" s="248"/>
      <c r="J357" s="243"/>
      <c r="K357" s="243"/>
      <c r="L357" s="249"/>
      <c r="M357" s="250"/>
      <c r="N357" s="251"/>
      <c r="O357" s="251"/>
      <c r="P357" s="251"/>
      <c r="Q357" s="251"/>
      <c r="R357" s="251"/>
      <c r="S357" s="251"/>
      <c r="T357" s="25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53" t="s">
        <v>649</v>
      </c>
      <c r="AU357" s="253" t="s">
        <v>84</v>
      </c>
      <c r="AV357" s="13" t="s">
        <v>84</v>
      </c>
      <c r="AW357" s="13" t="s">
        <v>31</v>
      </c>
      <c r="AX357" s="13" t="s">
        <v>74</v>
      </c>
      <c r="AY357" s="253" t="s">
        <v>133</v>
      </c>
    </row>
    <row r="358" s="13" customFormat="1">
      <c r="A358" s="13"/>
      <c r="B358" s="242"/>
      <c r="C358" s="243"/>
      <c r="D358" s="244" t="s">
        <v>649</v>
      </c>
      <c r="E358" s="245" t="s">
        <v>1</v>
      </c>
      <c r="F358" s="246" t="s">
        <v>1015</v>
      </c>
      <c r="G358" s="243"/>
      <c r="H358" s="247">
        <v>58.073999999999998</v>
      </c>
      <c r="I358" s="248"/>
      <c r="J358" s="243"/>
      <c r="K358" s="243"/>
      <c r="L358" s="249"/>
      <c r="M358" s="250"/>
      <c r="N358" s="251"/>
      <c r="O358" s="251"/>
      <c r="P358" s="251"/>
      <c r="Q358" s="251"/>
      <c r="R358" s="251"/>
      <c r="S358" s="251"/>
      <c r="T358" s="252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53" t="s">
        <v>649</v>
      </c>
      <c r="AU358" s="253" t="s">
        <v>84</v>
      </c>
      <c r="AV358" s="13" t="s">
        <v>84</v>
      </c>
      <c r="AW358" s="13" t="s">
        <v>31</v>
      </c>
      <c r="AX358" s="13" t="s">
        <v>74</v>
      </c>
      <c r="AY358" s="253" t="s">
        <v>133</v>
      </c>
    </row>
    <row r="359" s="13" customFormat="1">
      <c r="A359" s="13"/>
      <c r="B359" s="242"/>
      <c r="C359" s="243"/>
      <c r="D359" s="244" t="s">
        <v>649</v>
      </c>
      <c r="E359" s="245" t="s">
        <v>1</v>
      </c>
      <c r="F359" s="246" t="s">
        <v>1016</v>
      </c>
      <c r="G359" s="243"/>
      <c r="H359" s="247">
        <v>34.911999999999999</v>
      </c>
      <c r="I359" s="248"/>
      <c r="J359" s="243"/>
      <c r="K359" s="243"/>
      <c r="L359" s="249"/>
      <c r="M359" s="250"/>
      <c r="N359" s="251"/>
      <c r="O359" s="251"/>
      <c r="P359" s="251"/>
      <c r="Q359" s="251"/>
      <c r="R359" s="251"/>
      <c r="S359" s="251"/>
      <c r="T359" s="25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53" t="s">
        <v>649</v>
      </c>
      <c r="AU359" s="253" t="s">
        <v>84</v>
      </c>
      <c r="AV359" s="13" t="s">
        <v>84</v>
      </c>
      <c r="AW359" s="13" t="s">
        <v>31</v>
      </c>
      <c r="AX359" s="13" t="s">
        <v>74</v>
      </c>
      <c r="AY359" s="253" t="s">
        <v>133</v>
      </c>
    </row>
    <row r="360" s="13" customFormat="1">
      <c r="A360" s="13"/>
      <c r="B360" s="242"/>
      <c r="C360" s="243"/>
      <c r="D360" s="244" t="s">
        <v>649</v>
      </c>
      <c r="E360" s="245" t="s">
        <v>1</v>
      </c>
      <c r="F360" s="246" t="s">
        <v>1017</v>
      </c>
      <c r="G360" s="243"/>
      <c r="H360" s="247">
        <v>17.356999999999999</v>
      </c>
      <c r="I360" s="248"/>
      <c r="J360" s="243"/>
      <c r="K360" s="243"/>
      <c r="L360" s="249"/>
      <c r="M360" s="250"/>
      <c r="N360" s="251"/>
      <c r="O360" s="251"/>
      <c r="P360" s="251"/>
      <c r="Q360" s="251"/>
      <c r="R360" s="251"/>
      <c r="S360" s="251"/>
      <c r="T360" s="252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53" t="s">
        <v>649</v>
      </c>
      <c r="AU360" s="253" t="s">
        <v>84</v>
      </c>
      <c r="AV360" s="13" t="s">
        <v>84</v>
      </c>
      <c r="AW360" s="13" t="s">
        <v>31</v>
      </c>
      <c r="AX360" s="13" t="s">
        <v>74</v>
      </c>
      <c r="AY360" s="253" t="s">
        <v>133</v>
      </c>
    </row>
    <row r="361" s="13" customFormat="1">
      <c r="A361" s="13"/>
      <c r="B361" s="242"/>
      <c r="C361" s="243"/>
      <c r="D361" s="244" t="s">
        <v>649</v>
      </c>
      <c r="E361" s="245" t="s">
        <v>1</v>
      </c>
      <c r="F361" s="246" t="s">
        <v>1018</v>
      </c>
      <c r="G361" s="243"/>
      <c r="H361" s="247">
        <v>89.775999999999996</v>
      </c>
      <c r="I361" s="248"/>
      <c r="J361" s="243"/>
      <c r="K361" s="243"/>
      <c r="L361" s="249"/>
      <c r="M361" s="250"/>
      <c r="N361" s="251"/>
      <c r="O361" s="251"/>
      <c r="P361" s="251"/>
      <c r="Q361" s="251"/>
      <c r="R361" s="251"/>
      <c r="S361" s="251"/>
      <c r="T361" s="25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53" t="s">
        <v>649</v>
      </c>
      <c r="AU361" s="253" t="s">
        <v>84</v>
      </c>
      <c r="AV361" s="13" t="s">
        <v>84</v>
      </c>
      <c r="AW361" s="13" t="s">
        <v>31</v>
      </c>
      <c r="AX361" s="13" t="s">
        <v>74</v>
      </c>
      <c r="AY361" s="253" t="s">
        <v>133</v>
      </c>
    </row>
    <row r="362" s="13" customFormat="1">
      <c r="A362" s="13"/>
      <c r="B362" s="242"/>
      <c r="C362" s="243"/>
      <c r="D362" s="244" t="s">
        <v>649</v>
      </c>
      <c r="E362" s="245" t="s">
        <v>1</v>
      </c>
      <c r="F362" s="246" t="s">
        <v>1019</v>
      </c>
      <c r="G362" s="243"/>
      <c r="H362" s="247">
        <v>15.25</v>
      </c>
      <c r="I362" s="248"/>
      <c r="J362" s="243"/>
      <c r="K362" s="243"/>
      <c r="L362" s="249"/>
      <c r="M362" s="250"/>
      <c r="N362" s="251"/>
      <c r="O362" s="251"/>
      <c r="P362" s="251"/>
      <c r="Q362" s="251"/>
      <c r="R362" s="251"/>
      <c r="S362" s="251"/>
      <c r="T362" s="252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53" t="s">
        <v>649</v>
      </c>
      <c r="AU362" s="253" t="s">
        <v>84</v>
      </c>
      <c r="AV362" s="13" t="s">
        <v>84</v>
      </c>
      <c r="AW362" s="13" t="s">
        <v>31</v>
      </c>
      <c r="AX362" s="13" t="s">
        <v>74</v>
      </c>
      <c r="AY362" s="253" t="s">
        <v>133</v>
      </c>
    </row>
    <row r="363" s="13" customFormat="1">
      <c r="A363" s="13"/>
      <c r="B363" s="242"/>
      <c r="C363" s="243"/>
      <c r="D363" s="244" t="s">
        <v>649</v>
      </c>
      <c r="E363" s="245" t="s">
        <v>1</v>
      </c>
      <c r="F363" s="246" t="s">
        <v>1020</v>
      </c>
      <c r="G363" s="243"/>
      <c r="H363" s="247">
        <v>171.98500000000001</v>
      </c>
      <c r="I363" s="248"/>
      <c r="J363" s="243"/>
      <c r="K363" s="243"/>
      <c r="L363" s="249"/>
      <c r="M363" s="250"/>
      <c r="N363" s="251"/>
      <c r="O363" s="251"/>
      <c r="P363" s="251"/>
      <c r="Q363" s="251"/>
      <c r="R363" s="251"/>
      <c r="S363" s="251"/>
      <c r="T363" s="25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53" t="s">
        <v>649</v>
      </c>
      <c r="AU363" s="253" t="s">
        <v>84</v>
      </c>
      <c r="AV363" s="13" t="s">
        <v>84</v>
      </c>
      <c r="AW363" s="13" t="s">
        <v>31</v>
      </c>
      <c r="AX363" s="13" t="s">
        <v>74</v>
      </c>
      <c r="AY363" s="253" t="s">
        <v>133</v>
      </c>
    </row>
    <row r="364" s="13" customFormat="1">
      <c r="A364" s="13"/>
      <c r="B364" s="242"/>
      <c r="C364" s="243"/>
      <c r="D364" s="244" t="s">
        <v>649</v>
      </c>
      <c r="E364" s="245" t="s">
        <v>1</v>
      </c>
      <c r="F364" s="246" t="s">
        <v>1021</v>
      </c>
      <c r="G364" s="243"/>
      <c r="H364" s="247">
        <v>-60.280000000000001</v>
      </c>
      <c r="I364" s="248"/>
      <c r="J364" s="243"/>
      <c r="K364" s="243"/>
      <c r="L364" s="249"/>
      <c r="M364" s="250"/>
      <c r="N364" s="251"/>
      <c r="O364" s="251"/>
      <c r="P364" s="251"/>
      <c r="Q364" s="251"/>
      <c r="R364" s="251"/>
      <c r="S364" s="251"/>
      <c r="T364" s="25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53" t="s">
        <v>649</v>
      </c>
      <c r="AU364" s="253" t="s">
        <v>84</v>
      </c>
      <c r="AV364" s="13" t="s">
        <v>84</v>
      </c>
      <c r="AW364" s="13" t="s">
        <v>31</v>
      </c>
      <c r="AX364" s="13" t="s">
        <v>74</v>
      </c>
      <c r="AY364" s="253" t="s">
        <v>133</v>
      </c>
    </row>
    <row r="365" s="13" customFormat="1">
      <c r="A365" s="13"/>
      <c r="B365" s="242"/>
      <c r="C365" s="243"/>
      <c r="D365" s="244" t="s">
        <v>649</v>
      </c>
      <c r="E365" s="245" t="s">
        <v>1</v>
      </c>
      <c r="F365" s="246" t="s">
        <v>1022</v>
      </c>
      <c r="G365" s="243"/>
      <c r="H365" s="247">
        <v>12.050000000000001</v>
      </c>
      <c r="I365" s="248"/>
      <c r="J365" s="243"/>
      <c r="K365" s="243"/>
      <c r="L365" s="249"/>
      <c r="M365" s="250"/>
      <c r="N365" s="251"/>
      <c r="O365" s="251"/>
      <c r="P365" s="251"/>
      <c r="Q365" s="251"/>
      <c r="R365" s="251"/>
      <c r="S365" s="251"/>
      <c r="T365" s="25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53" t="s">
        <v>649</v>
      </c>
      <c r="AU365" s="253" t="s">
        <v>84</v>
      </c>
      <c r="AV365" s="13" t="s">
        <v>84</v>
      </c>
      <c r="AW365" s="13" t="s">
        <v>31</v>
      </c>
      <c r="AX365" s="13" t="s">
        <v>74</v>
      </c>
      <c r="AY365" s="253" t="s">
        <v>133</v>
      </c>
    </row>
    <row r="366" s="13" customFormat="1">
      <c r="A366" s="13"/>
      <c r="B366" s="242"/>
      <c r="C366" s="243"/>
      <c r="D366" s="244" t="s">
        <v>649</v>
      </c>
      <c r="E366" s="245" t="s">
        <v>1</v>
      </c>
      <c r="F366" s="246" t="s">
        <v>1023</v>
      </c>
      <c r="G366" s="243"/>
      <c r="H366" s="247">
        <v>158.59299999999999</v>
      </c>
      <c r="I366" s="248"/>
      <c r="J366" s="243"/>
      <c r="K366" s="243"/>
      <c r="L366" s="249"/>
      <c r="M366" s="250"/>
      <c r="N366" s="251"/>
      <c r="O366" s="251"/>
      <c r="P366" s="251"/>
      <c r="Q366" s="251"/>
      <c r="R366" s="251"/>
      <c r="S366" s="251"/>
      <c r="T366" s="25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53" t="s">
        <v>649</v>
      </c>
      <c r="AU366" s="253" t="s">
        <v>84</v>
      </c>
      <c r="AV366" s="13" t="s">
        <v>84</v>
      </c>
      <c r="AW366" s="13" t="s">
        <v>31</v>
      </c>
      <c r="AX366" s="13" t="s">
        <v>74</v>
      </c>
      <c r="AY366" s="253" t="s">
        <v>133</v>
      </c>
    </row>
    <row r="367" s="13" customFormat="1">
      <c r="A367" s="13"/>
      <c r="B367" s="242"/>
      <c r="C367" s="243"/>
      <c r="D367" s="244" t="s">
        <v>649</v>
      </c>
      <c r="E367" s="245" t="s">
        <v>1</v>
      </c>
      <c r="F367" s="246" t="s">
        <v>1024</v>
      </c>
      <c r="G367" s="243"/>
      <c r="H367" s="247">
        <v>19.899999999999999</v>
      </c>
      <c r="I367" s="248"/>
      <c r="J367" s="243"/>
      <c r="K367" s="243"/>
      <c r="L367" s="249"/>
      <c r="M367" s="250"/>
      <c r="N367" s="251"/>
      <c r="O367" s="251"/>
      <c r="P367" s="251"/>
      <c r="Q367" s="251"/>
      <c r="R367" s="251"/>
      <c r="S367" s="251"/>
      <c r="T367" s="252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53" t="s">
        <v>649</v>
      </c>
      <c r="AU367" s="253" t="s">
        <v>84</v>
      </c>
      <c r="AV367" s="13" t="s">
        <v>84</v>
      </c>
      <c r="AW367" s="13" t="s">
        <v>31</v>
      </c>
      <c r="AX367" s="13" t="s">
        <v>74</v>
      </c>
      <c r="AY367" s="253" t="s">
        <v>133</v>
      </c>
    </row>
    <row r="368" s="13" customFormat="1">
      <c r="A368" s="13"/>
      <c r="B368" s="242"/>
      <c r="C368" s="243"/>
      <c r="D368" s="244" t="s">
        <v>649</v>
      </c>
      <c r="E368" s="245" t="s">
        <v>1</v>
      </c>
      <c r="F368" s="246" t="s">
        <v>1025</v>
      </c>
      <c r="G368" s="243"/>
      <c r="H368" s="247">
        <v>21.905999999999999</v>
      </c>
      <c r="I368" s="248"/>
      <c r="J368" s="243"/>
      <c r="K368" s="243"/>
      <c r="L368" s="249"/>
      <c r="M368" s="250"/>
      <c r="N368" s="251"/>
      <c r="O368" s="251"/>
      <c r="P368" s="251"/>
      <c r="Q368" s="251"/>
      <c r="R368" s="251"/>
      <c r="S368" s="251"/>
      <c r="T368" s="252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53" t="s">
        <v>649</v>
      </c>
      <c r="AU368" s="253" t="s">
        <v>84</v>
      </c>
      <c r="AV368" s="13" t="s">
        <v>84</v>
      </c>
      <c r="AW368" s="13" t="s">
        <v>31</v>
      </c>
      <c r="AX368" s="13" t="s">
        <v>74</v>
      </c>
      <c r="AY368" s="253" t="s">
        <v>133</v>
      </c>
    </row>
    <row r="369" s="13" customFormat="1">
      <c r="A369" s="13"/>
      <c r="B369" s="242"/>
      <c r="C369" s="243"/>
      <c r="D369" s="244" t="s">
        <v>649</v>
      </c>
      <c r="E369" s="245" t="s">
        <v>1</v>
      </c>
      <c r="F369" s="246" t="s">
        <v>1026</v>
      </c>
      <c r="G369" s="243"/>
      <c r="H369" s="247">
        <v>24.382999999999999</v>
      </c>
      <c r="I369" s="248"/>
      <c r="J369" s="243"/>
      <c r="K369" s="243"/>
      <c r="L369" s="249"/>
      <c r="M369" s="250"/>
      <c r="N369" s="251"/>
      <c r="O369" s="251"/>
      <c r="P369" s="251"/>
      <c r="Q369" s="251"/>
      <c r="R369" s="251"/>
      <c r="S369" s="251"/>
      <c r="T369" s="252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53" t="s">
        <v>649</v>
      </c>
      <c r="AU369" s="253" t="s">
        <v>84</v>
      </c>
      <c r="AV369" s="13" t="s">
        <v>84</v>
      </c>
      <c r="AW369" s="13" t="s">
        <v>31</v>
      </c>
      <c r="AX369" s="13" t="s">
        <v>74</v>
      </c>
      <c r="AY369" s="253" t="s">
        <v>133</v>
      </c>
    </row>
    <row r="370" s="13" customFormat="1">
      <c r="A370" s="13"/>
      <c r="B370" s="242"/>
      <c r="C370" s="243"/>
      <c r="D370" s="244" t="s">
        <v>649</v>
      </c>
      <c r="E370" s="245" t="s">
        <v>1</v>
      </c>
      <c r="F370" s="246" t="s">
        <v>1027</v>
      </c>
      <c r="G370" s="243"/>
      <c r="H370" s="247">
        <v>31.297999999999998</v>
      </c>
      <c r="I370" s="248"/>
      <c r="J370" s="243"/>
      <c r="K370" s="243"/>
      <c r="L370" s="249"/>
      <c r="M370" s="250"/>
      <c r="N370" s="251"/>
      <c r="O370" s="251"/>
      <c r="P370" s="251"/>
      <c r="Q370" s="251"/>
      <c r="R370" s="251"/>
      <c r="S370" s="251"/>
      <c r="T370" s="25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53" t="s">
        <v>649</v>
      </c>
      <c r="AU370" s="253" t="s">
        <v>84</v>
      </c>
      <c r="AV370" s="13" t="s">
        <v>84</v>
      </c>
      <c r="AW370" s="13" t="s">
        <v>31</v>
      </c>
      <c r="AX370" s="13" t="s">
        <v>74</v>
      </c>
      <c r="AY370" s="253" t="s">
        <v>133</v>
      </c>
    </row>
    <row r="371" s="13" customFormat="1">
      <c r="A371" s="13"/>
      <c r="B371" s="242"/>
      <c r="C371" s="243"/>
      <c r="D371" s="244" t="s">
        <v>649</v>
      </c>
      <c r="E371" s="245" t="s">
        <v>1</v>
      </c>
      <c r="F371" s="246" t="s">
        <v>1028</v>
      </c>
      <c r="G371" s="243"/>
      <c r="H371" s="247">
        <v>38.557000000000002</v>
      </c>
      <c r="I371" s="248"/>
      <c r="J371" s="243"/>
      <c r="K371" s="243"/>
      <c r="L371" s="249"/>
      <c r="M371" s="250"/>
      <c r="N371" s="251"/>
      <c r="O371" s="251"/>
      <c r="P371" s="251"/>
      <c r="Q371" s="251"/>
      <c r="R371" s="251"/>
      <c r="S371" s="251"/>
      <c r="T371" s="25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53" t="s">
        <v>649</v>
      </c>
      <c r="AU371" s="253" t="s">
        <v>84</v>
      </c>
      <c r="AV371" s="13" t="s">
        <v>84</v>
      </c>
      <c r="AW371" s="13" t="s">
        <v>31</v>
      </c>
      <c r="AX371" s="13" t="s">
        <v>74</v>
      </c>
      <c r="AY371" s="253" t="s">
        <v>133</v>
      </c>
    </row>
    <row r="372" s="13" customFormat="1">
      <c r="A372" s="13"/>
      <c r="B372" s="242"/>
      <c r="C372" s="243"/>
      <c r="D372" s="244" t="s">
        <v>649</v>
      </c>
      <c r="E372" s="245" t="s">
        <v>1</v>
      </c>
      <c r="F372" s="246" t="s">
        <v>1029</v>
      </c>
      <c r="G372" s="243"/>
      <c r="H372" s="247">
        <v>20.306999999999999</v>
      </c>
      <c r="I372" s="248"/>
      <c r="J372" s="243"/>
      <c r="K372" s="243"/>
      <c r="L372" s="249"/>
      <c r="M372" s="250"/>
      <c r="N372" s="251"/>
      <c r="O372" s="251"/>
      <c r="P372" s="251"/>
      <c r="Q372" s="251"/>
      <c r="R372" s="251"/>
      <c r="S372" s="251"/>
      <c r="T372" s="252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53" t="s">
        <v>649</v>
      </c>
      <c r="AU372" s="253" t="s">
        <v>84</v>
      </c>
      <c r="AV372" s="13" t="s">
        <v>84</v>
      </c>
      <c r="AW372" s="13" t="s">
        <v>31</v>
      </c>
      <c r="AX372" s="13" t="s">
        <v>74</v>
      </c>
      <c r="AY372" s="253" t="s">
        <v>133</v>
      </c>
    </row>
    <row r="373" s="13" customFormat="1">
      <c r="A373" s="13"/>
      <c r="B373" s="242"/>
      <c r="C373" s="243"/>
      <c r="D373" s="244" t="s">
        <v>649</v>
      </c>
      <c r="E373" s="245" t="s">
        <v>1</v>
      </c>
      <c r="F373" s="246" t="s">
        <v>1030</v>
      </c>
      <c r="G373" s="243"/>
      <c r="H373" s="247">
        <v>34.765000000000001</v>
      </c>
      <c r="I373" s="248"/>
      <c r="J373" s="243"/>
      <c r="K373" s="243"/>
      <c r="L373" s="249"/>
      <c r="M373" s="250"/>
      <c r="N373" s="251"/>
      <c r="O373" s="251"/>
      <c r="P373" s="251"/>
      <c r="Q373" s="251"/>
      <c r="R373" s="251"/>
      <c r="S373" s="251"/>
      <c r="T373" s="25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53" t="s">
        <v>649</v>
      </c>
      <c r="AU373" s="253" t="s">
        <v>84</v>
      </c>
      <c r="AV373" s="13" t="s">
        <v>84</v>
      </c>
      <c r="AW373" s="13" t="s">
        <v>31</v>
      </c>
      <c r="AX373" s="13" t="s">
        <v>74</v>
      </c>
      <c r="AY373" s="253" t="s">
        <v>133</v>
      </c>
    </row>
    <row r="374" s="13" customFormat="1">
      <c r="A374" s="13"/>
      <c r="B374" s="242"/>
      <c r="C374" s="243"/>
      <c r="D374" s="244" t="s">
        <v>649</v>
      </c>
      <c r="E374" s="245" t="s">
        <v>1</v>
      </c>
      <c r="F374" s="246" t="s">
        <v>1031</v>
      </c>
      <c r="G374" s="243"/>
      <c r="H374" s="247">
        <v>35.548000000000002</v>
      </c>
      <c r="I374" s="248"/>
      <c r="J374" s="243"/>
      <c r="K374" s="243"/>
      <c r="L374" s="249"/>
      <c r="M374" s="250"/>
      <c r="N374" s="251"/>
      <c r="O374" s="251"/>
      <c r="P374" s="251"/>
      <c r="Q374" s="251"/>
      <c r="R374" s="251"/>
      <c r="S374" s="251"/>
      <c r="T374" s="25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53" t="s">
        <v>649</v>
      </c>
      <c r="AU374" s="253" t="s">
        <v>84</v>
      </c>
      <c r="AV374" s="13" t="s">
        <v>84</v>
      </c>
      <c r="AW374" s="13" t="s">
        <v>31</v>
      </c>
      <c r="AX374" s="13" t="s">
        <v>74</v>
      </c>
      <c r="AY374" s="253" t="s">
        <v>133</v>
      </c>
    </row>
    <row r="375" s="13" customFormat="1">
      <c r="A375" s="13"/>
      <c r="B375" s="242"/>
      <c r="C375" s="243"/>
      <c r="D375" s="244" t="s">
        <v>649</v>
      </c>
      <c r="E375" s="245" t="s">
        <v>1</v>
      </c>
      <c r="F375" s="246" t="s">
        <v>1032</v>
      </c>
      <c r="G375" s="243"/>
      <c r="H375" s="247">
        <v>38.216000000000001</v>
      </c>
      <c r="I375" s="248"/>
      <c r="J375" s="243"/>
      <c r="K375" s="243"/>
      <c r="L375" s="249"/>
      <c r="M375" s="250"/>
      <c r="N375" s="251"/>
      <c r="O375" s="251"/>
      <c r="P375" s="251"/>
      <c r="Q375" s="251"/>
      <c r="R375" s="251"/>
      <c r="S375" s="251"/>
      <c r="T375" s="252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53" t="s">
        <v>649</v>
      </c>
      <c r="AU375" s="253" t="s">
        <v>84</v>
      </c>
      <c r="AV375" s="13" t="s">
        <v>84</v>
      </c>
      <c r="AW375" s="13" t="s">
        <v>31</v>
      </c>
      <c r="AX375" s="13" t="s">
        <v>74</v>
      </c>
      <c r="AY375" s="253" t="s">
        <v>133</v>
      </c>
    </row>
    <row r="376" s="13" customFormat="1">
      <c r="A376" s="13"/>
      <c r="B376" s="242"/>
      <c r="C376" s="243"/>
      <c r="D376" s="244" t="s">
        <v>649</v>
      </c>
      <c r="E376" s="245" t="s">
        <v>1</v>
      </c>
      <c r="F376" s="246" t="s">
        <v>1033</v>
      </c>
      <c r="G376" s="243"/>
      <c r="H376" s="247">
        <v>45.106999999999999</v>
      </c>
      <c r="I376" s="248"/>
      <c r="J376" s="243"/>
      <c r="K376" s="243"/>
      <c r="L376" s="249"/>
      <c r="M376" s="250"/>
      <c r="N376" s="251"/>
      <c r="O376" s="251"/>
      <c r="P376" s="251"/>
      <c r="Q376" s="251"/>
      <c r="R376" s="251"/>
      <c r="S376" s="251"/>
      <c r="T376" s="25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53" t="s">
        <v>649</v>
      </c>
      <c r="AU376" s="253" t="s">
        <v>84</v>
      </c>
      <c r="AV376" s="13" t="s">
        <v>84</v>
      </c>
      <c r="AW376" s="13" t="s">
        <v>31</v>
      </c>
      <c r="AX376" s="13" t="s">
        <v>74</v>
      </c>
      <c r="AY376" s="253" t="s">
        <v>133</v>
      </c>
    </row>
    <row r="377" s="13" customFormat="1">
      <c r="A377" s="13"/>
      <c r="B377" s="242"/>
      <c r="C377" s="243"/>
      <c r="D377" s="244" t="s">
        <v>649</v>
      </c>
      <c r="E377" s="245" t="s">
        <v>1</v>
      </c>
      <c r="F377" s="246" t="s">
        <v>1034</v>
      </c>
      <c r="G377" s="243"/>
      <c r="H377" s="247">
        <v>-628.40899999999999</v>
      </c>
      <c r="I377" s="248"/>
      <c r="J377" s="243"/>
      <c r="K377" s="243"/>
      <c r="L377" s="249"/>
      <c r="M377" s="250"/>
      <c r="N377" s="251"/>
      <c r="O377" s="251"/>
      <c r="P377" s="251"/>
      <c r="Q377" s="251"/>
      <c r="R377" s="251"/>
      <c r="S377" s="251"/>
      <c r="T377" s="25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53" t="s">
        <v>649</v>
      </c>
      <c r="AU377" s="253" t="s">
        <v>84</v>
      </c>
      <c r="AV377" s="13" t="s">
        <v>84</v>
      </c>
      <c r="AW377" s="13" t="s">
        <v>31</v>
      </c>
      <c r="AX377" s="13" t="s">
        <v>74</v>
      </c>
      <c r="AY377" s="253" t="s">
        <v>133</v>
      </c>
    </row>
    <row r="378" s="2" customFormat="1" ht="24.15" customHeight="1">
      <c r="A378" s="37"/>
      <c r="B378" s="38"/>
      <c r="C378" s="218" t="s">
        <v>1035</v>
      </c>
      <c r="D378" s="218" t="s">
        <v>135</v>
      </c>
      <c r="E378" s="219" t="s">
        <v>1036</v>
      </c>
      <c r="F378" s="220" t="s">
        <v>1037</v>
      </c>
      <c r="G378" s="221" t="s">
        <v>150</v>
      </c>
      <c r="H378" s="222">
        <v>19.16</v>
      </c>
      <c r="I378" s="223"/>
      <c r="J378" s="224">
        <f>ROUND(I378*H378,2)</f>
        <v>0</v>
      </c>
      <c r="K378" s="225"/>
      <c r="L378" s="43"/>
      <c r="M378" s="233" t="s">
        <v>1</v>
      </c>
      <c r="N378" s="234" t="s">
        <v>39</v>
      </c>
      <c r="O378" s="90"/>
      <c r="P378" s="235">
        <f>O378*H378</f>
        <v>0</v>
      </c>
      <c r="Q378" s="235">
        <v>0.0015</v>
      </c>
      <c r="R378" s="235">
        <f>Q378*H378</f>
        <v>0.028740000000000002</v>
      </c>
      <c r="S378" s="235">
        <v>0</v>
      </c>
      <c r="T378" s="236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231" t="s">
        <v>139</v>
      </c>
      <c r="AT378" s="231" t="s">
        <v>135</v>
      </c>
      <c r="AU378" s="231" t="s">
        <v>84</v>
      </c>
      <c r="AY378" s="16" t="s">
        <v>133</v>
      </c>
      <c r="BE378" s="232">
        <f>IF(N378="základní",J378,0)</f>
        <v>0</v>
      </c>
      <c r="BF378" s="232">
        <f>IF(N378="snížená",J378,0)</f>
        <v>0</v>
      </c>
      <c r="BG378" s="232">
        <f>IF(N378="zákl. přenesená",J378,0)</f>
        <v>0</v>
      </c>
      <c r="BH378" s="232">
        <f>IF(N378="sníž. přenesená",J378,0)</f>
        <v>0</v>
      </c>
      <c r="BI378" s="232">
        <f>IF(N378="nulová",J378,0)</f>
        <v>0</v>
      </c>
      <c r="BJ378" s="16" t="s">
        <v>82</v>
      </c>
      <c r="BK378" s="232">
        <f>ROUND(I378*H378,2)</f>
        <v>0</v>
      </c>
      <c r="BL378" s="16" t="s">
        <v>139</v>
      </c>
      <c r="BM378" s="231" t="s">
        <v>1038</v>
      </c>
    </row>
    <row r="379" s="13" customFormat="1">
      <c r="A379" s="13"/>
      <c r="B379" s="242"/>
      <c r="C379" s="243"/>
      <c r="D379" s="244" t="s">
        <v>649</v>
      </c>
      <c r="E379" s="245" t="s">
        <v>1</v>
      </c>
      <c r="F379" s="246" t="s">
        <v>1039</v>
      </c>
      <c r="G379" s="243"/>
      <c r="H379" s="247">
        <v>19.16</v>
      </c>
      <c r="I379" s="248"/>
      <c r="J379" s="243"/>
      <c r="K379" s="243"/>
      <c r="L379" s="249"/>
      <c r="M379" s="250"/>
      <c r="N379" s="251"/>
      <c r="O379" s="251"/>
      <c r="P379" s="251"/>
      <c r="Q379" s="251"/>
      <c r="R379" s="251"/>
      <c r="S379" s="251"/>
      <c r="T379" s="252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53" t="s">
        <v>649</v>
      </c>
      <c r="AU379" s="253" t="s">
        <v>84</v>
      </c>
      <c r="AV379" s="13" t="s">
        <v>84</v>
      </c>
      <c r="AW379" s="13" t="s">
        <v>31</v>
      </c>
      <c r="AX379" s="13" t="s">
        <v>74</v>
      </c>
      <c r="AY379" s="253" t="s">
        <v>133</v>
      </c>
    </row>
    <row r="380" s="2" customFormat="1" ht="24.15" customHeight="1">
      <c r="A380" s="37"/>
      <c r="B380" s="38"/>
      <c r="C380" s="218" t="s">
        <v>317</v>
      </c>
      <c r="D380" s="218" t="s">
        <v>135</v>
      </c>
      <c r="E380" s="219" t="s">
        <v>1040</v>
      </c>
      <c r="F380" s="220" t="s">
        <v>1041</v>
      </c>
      <c r="G380" s="221" t="s">
        <v>229</v>
      </c>
      <c r="H380" s="222">
        <v>0.59999999999999998</v>
      </c>
      <c r="I380" s="223"/>
      <c r="J380" s="224">
        <f>ROUND(I380*H380,2)</f>
        <v>0</v>
      </c>
      <c r="K380" s="225"/>
      <c r="L380" s="43"/>
      <c r="M380" s="233" t="s">
        <v>1</v>
      </c>
      <c r="N380" s="234" t="s">
        <v>39</v>
      </c>
      <c r="O380" s="90"/>
      <c r="P380" s="235">
        <f>O380*H380</f>
        <v>0</v>
      </c>
      <c r="Q380" s="235">
        <v>2.3010199999999998</v>
      </c>
      <c r="R380" s="235">
        <f>Q380*H380</f>
        <v>1.380612</v>
      </c>
      <c r="S380" s="235">
        <v>0</v>
      </c>
      <c r="T380" s="236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231" t="s">
        <v>139</v>
      </c>
      <c r="AT380" s="231" t="s">
        <v>135</v>
      </c>
      <c r="AU380" s="231" t="s">
        <v>84</v>
      </c>
      <c r="AY380" s="16" t="s">
        <v>133</v>
      </c>
      <c r="BE380" s="232">
        <f>IF(N380="základní",J380,0)</f>
        <v>0</v>
      </c>
      <c r="BF380" s="232">
        <f>IF(N380="snížená",J380,0)</f>
        <v>0</v>
      </c>
      <c r="BG380" s="232">
        <f>IF(N380="zákl. přenesená",J380,0)</f>
        <v>0</v>
      </c>
      <c r="BH380" s="232">
        <f>IF(N380="sníž. přenesená",J380,0)</f>
        <v>0</v>
      </c>
      <c r="BI380" s="232">
        <f>IF(N380="nulová",J380,0)</f>
        <v>0</v>
      </c>
      <c r="BJ380" s="16" t="s">
        <v>82</v>
      </c>
      <c r="BK380" s="232">
        <f>ROUND(I380*H380,2)</f>
        <v>0</v>
      </c>
      <c r="BL380" s="16" t="s">
        <v>139</v>
      </c>
      <c r="BM380" s="231" t="s">
        <v>1042</v>
      </c>
    </row>
    <row r="381" s="14" customFormat="1">
      <c r="A381" s="14"/>
      <c r="B381" s="254"/>
      <c r="C381" s="255"/>
      <c r="D381" s="244" t="s">
        <v>649</v>
      </c>
      <c r="E381" s="256" t="s">
        <v>1</v>
      </c>
      <c r="F381" s="257" t="s">
        <v>666</v>
      </c>
      <c r="G381" s="255"/>
      <c r="H381" s="256" t="s">
        <v>1</v>
      </c>
      <c r="I381" s="258"/>
      <c r="J381" s="255"/>
      <c r="K381" s="255"/>
      <c r="L381" s="259"/>
      <c r="M381" s="260"/>
      <c r="N381" s="261"/>
      <c r="O381" s="261"/>
      <c r="P381" s="261"/>
      <c r="Q381" s="261"/>
      <c r="R381" s="261"/>
      <c r="S381" s="261"/>
      <c r="T381" s="262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63" t="s">
        <v>649</v>
      </c>
      <c r="AU381" s="263" t="s">
        <v>84</v>
      </c>
      <c r="AV381" s="14" t="s">
        <v>82</v>
      </c>
      <c r="AW381" s="14" t="s">
        <v>31</v>
      </c>
      <c r="AX381" s="14" t="s">
        <v>74</v>
      </c>
      <c r="AY381" s="263" t="s">
        <v>133</v>
      </c>
    </row>
    <row r="382" s="13" customFormat="1">
      <c r="A382" s="13"/>
      <c r="B382" s="242"/>
      <c r="C382" s="243"/>
      <c r="D382" s="244" t="s">
        <v>649</v>
      </c>
      <c r="E382" s="245" t="s">
        <v>1</v>
      </c>
      <c r="F382" s="246" t="s">
        <v>1043</v>
      </c>
      <c r="G382" s="243"/>
      <c r="H382" s="247">
        <v>0.59999999999999998</v>
      </c>
      <c r="I382" s="248"/>
      <c r="J382" s="243"/>
      <c r="K382" s="243"/>
      <c r="L382" s="249"/>
      <c r="M382" s="250"/>
      <c r="N382" s="251"/>
      <c r="O382" s="251"/>
      <c r="P382" s="251"/>
      <c r="Q382" s="251"/>
      <c r="R382" s="251"/>
      <c r="S382" s="251"/>
      <c r="T382" s="252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53" t="s">
        <v>649</v>
      </c>
      <c r="AU382" s="253" t="s">
        <v>84</v>
      </c>
      <c r="AV382" s="13" t="s">
        <v>84</v>
      </c>
      <c r="AW382" s="13" t="s">
        <v>31</v>
      </c>
      <c r="AX382" s="13" t="s">
        <v>74</v>
      </c>
      <c r="AY382" s="253" t="s">
        <v>133</v>
      </c>
    </row>
    <row r="383" s="2" customFormat="1" ht="24.15" customHeight="1">
      <c r="A383" s="37"/>
      <c r="B383" s="38"/>
      <c r="C383" s="218" t="s">
        <v>1044</v>
      </c>
      <c r="D383" s="218" t="s">
        <v>135</v>
      </c>
      <c r="E383" s="219" t="s">
        <v>1045</v>
      </c>
      <c r="F383" s="220" t="s">
        <v>1046</v>
      </c>
      <c r="G383" s="221" t="s">
        <v>229</v>
      </c>
      <c r="H383" s="222">
        <v>6</v>
      </c>
      <c r="I383" s="223"/>
      <c r="J383" s="224">
        <f>ROUND(I383*H383,2)</f>
        <v>0</v>
      </c>
      <c r="K383" s="225"/>
      <c r="L383" s="43"/>
      <c r="M383" s="233" t="s">
        <v>1</v>
      </c>
      <c r="N383" s="234" t="s">
        <v>39</v>
      </c>
      <c r="O383" s="90"/>
      <c r="P383" s="235">
        <f>O383*H383</f>
        <v>0</v>
      </c>
      <c r="Q383" s="235">
        <v>2.3010199999999998</v>
      </c>
      <c r="R383" s="235">
        <f>Q383*H383</f>
        <v>13.80612</v>
      </c>
      <c r="S383" s="235">
        <v>0</v>
      </c>
      <c r="T383" s="236">
        <f>S383*H383</f>
        <v>0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231" t="s">
        <v>139</v>
      </c>
      <c r="AT383" s="231" t="s">
        <v>135</v>
      </c>
      <c r="AU383" s="231" t="s">
        <v>84</v>
      </c>
      <c r="AY383" s="16" t="s">
        <v>133</v>
      </c>
      <c r="BE383" s="232">
        <f>IF(N383="základní",J383,0)</f>
        <v>0</v>
      </c>
      <c r="BF383" s="232">
        <f>IF(N383="snížená",J383,0)</f>
        <v>0</v>
      </c>
      <c r="BG383" s="232">
        <f>IF(N383="zákl. přenesená",J383,0)</f>
        <v>0</v>
      </c>
      <c r="BH383" s="232">
        <f>IF(N383="sníž. přenesená",J383,0)</f>
        <v>0</v>
      </c>
      <c r="BI383" s="232">
        <f>IF(N383="nulová",J383,0)</f>
        <v>0</v>
      </c>
      <c r="BJ383" s="16" t="s">
        <v>82</v>
      </c>
      <c r="BK383" s="232">
        <f>ROUND(I383*H383,2)</f>
        <v>0</v>
      </c>
      <c r="BL383" s="16" t="s">
        <v>139</v>
      </c>
      <c r="BM383" s="231" t="s">
        <v>1047</v>
      </c>
    </row>
    <row r="384" s="13" customFormat="1">
      <c r="A384" s="13"/>
      <c r="B384" s="242"/>
      <c r="C384" s="243"/>
      <c r="D384" s="244" t="s">
        <v>649</v>
      </c>
      <c r="E384" s="245" t="s">
        <v>1</v>
      </c>
      <c r="F384" s="246" t="s">
        <v>1048</v>
      </c>
      <c r="G384" s="243"/>
      <c r="H384" s="247">
        <v>6</v>
      </c>
      <c r="I384" s="248"/>
      <c r="J384" s="243"/>
      <c r="K384" s="243"/>
      <c r="L384" s="249"/>
      <c r="M384" s="250"/>
      <c r="N384" s="251"/>
      <c r="O384" s="251"/>
      <c r="P384" s="251"/>
      <c r="Q384" s="251"/>
      <c r="R384" s="251"/>
      <c r="S384" s="251"/>
      <c r="T384" s="252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53" t="s">
        <v>649</v>
      </c>
      <c r="AU384" s="253" t="s">
        <v>84</v>
      </c>
      <c r="AV384" s="13" t="s">
        <v>84</v>
      </c>
      <c r="AW384" s="13" t="s">
        <v>31</v>
      </c>
      <c r="AX384" s="13" t="s">
        <v>74</v>
      </c>
      <c r="AY384" s="253" t="s">
        <v>133</v>
      </c>
    </row>
    <row r="385" s="12" customFormat="1" ht="22.8" customHeight="1">
      <c r="A385" s="12"/>
      <c r="B385" s="202"/>
      <c r="C385" s="203"/>
      <c r="D385" s="204" t="s">
        <v>73</v>
      </c>
      <c r="E385" s="216" t="s">
        <v>507</v>
      </c>
      <c r="F385" s="216" t="s">
        <v>1049</v>
      </c>
      <c r="G385" s="203"/>
      <c r="H385" s="203"/>
      <c r="I385" s="206"/>
      <c r="J385" s="217">
        <f>BK385</f>
        <v>0</v>
      </c>
      <c r="K385" s="203"/>
      <c r="L385" s="208"/>
      <c r="M385" s="209"/>
      <c r="N385" s="210"/>
      <c r="O385" s="210"/>
      <c r="P385" s="211">
        <f>SUM(P386:P451)</f>
        <v>0</v>
      </c>
      <c r="Q385" s="210"/>
      <c r="R385" s="211">
        <f>SUM(R386:R451)</f>
        <v>0.89609269999999996</v>
      </c>
      <c r="S385" s="210"/>
      <c r="T385" s="212">
        <f>SUM(T386:T451)</f>
        <v>60.840087999999994</v>
      </c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R385" s="213" t="s">
        <v>82</v>
      </c>
      <c r="AT385" s="214" t="s">
        <v>73</v>
      </c>
      <c r="AU385" s="214" t="s">
        <v>82</v>
      </c>
      <c r="AY385" s="213" t="s">
        <v>133</v>
      </c>
      <c r="BK385" s="215">
        <f>SUM(BK386:BK451)</f>
        <v>0</v>
      </c>
    </row>
    <row r="386" s="2" customFormat="1" ht="21.75" customHeight="1">
      <c r="A386" s="37"/>
      <c r="B386" s="38"/>
      <c r="C386" s="218" t="s">
        <v>321</v>
      </c>
      <c r="D386" s="218" t="s">
        <v>135</v>
      </c>
      <c r="E386" s="219" t="s">
        <v>1050</v>
      </c>
      <c r="F386" s="220" t="s">
        <v>1051</v>
      </c>
      <c r="G386" s="221" t="s">
        <v>644</v>
      </c>
      <c r="H386" s="222">
        <v>43</v>
      </c>
      <c r="I386" s="223"/>
      <c r="J386" s="224">
        <f>ROUND(I386*H386,2)</f>
        <v>0</v>
      </c>
      <c r="K386" s="225"/>
      <c r="L386" s="43"/>
      <c r="M386" s="233" t="s">
        <v>1</v>
      </c>
      <c r="N386" s="234" t="s">
        <v>39</v>
      </c>
      <c r="O386" s="90"/>
      <c r="P386" s="235">
        <f>O386*H386</f>
        <v>0</v>
      </c>
      <c r="Q386" s="235">
        <v>0</v>
      </c>
      <c r="R386" s="235">
        <f>Q386*H386</f>
        <v>0</v>
      </c>
      <c r="S386" s="235">
        <v>0</v>
      </c>
      <c r="T386" s="236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231" t="s">
        <v>139</v>
      </c>
      <c r="AT386" s="231" t="s">
        <v>135</v>
      </c>
      <c r="AU386" s="231" t="s">
        <v>84</v>
      </c>
      <c r="AY386" s="16" t="s">
        <v>133</v>
      </c>
      <c r="BE386" s="232">
        <f>IF(N386="základní",J386,0)</f>
        <v>0</v>
      </c>
      <c r="BF386" s="232">
        <f>IF(N386="snížená",J386,0)</f>
        <v>0</v>
      </c>
      <c r="BG386" s="232">
        <f>IF(N386="zákl. přenesená",J386,0)</f>
        <v>0</v>
      </c>
      <c r="BH386" s="232">
        <f>IF(N386="sníž. přenesená",J386,0)</f>
        <v>0</v>
      </c>
      <c r="BI386" s="232">
        <f>IF(N386="nulová",J386,0)</f>
        <v>0</v>
      </c>
      <c r="BJ386" s="16" t="s">
        <v>82</v>
      </c>
      <c r="BK386" s="232">
        <f>ROUND(I386*H386,2)</f>
        <v>0</v>
      </c>
      <c r="BL386" s="16" t="s">
        <v>139</v>
      </c>
      <c r="BM386" s="231" t="s">
        <v>1052</v>
      </c>
    </row>
    <row r="387" s="2" customFormat="1" ht="21.75" customHeight="1">
      <c r="A387" s="37"/>
      <c r="B387" s="38"/>
      <c r="C387" s="218" t="s">
        <v>1053</v>
      </c>
      <c r="D387" s="218" t="s">
        <v>135</v>
      </c>
      <c r="E387" s="219" t="s">
        <v>1054</v>
      </c>
      <c r="F387" s="220" t="s">
        <v>1055</v>
      </c>
      <c r="G387" s="221" t="s">
        <v>644</v>
      </c>
      <c r="H387" s="222">
        <v>21</v>
      </c>
      <c r="I387" s="223"/>
      <c r="J387" s="224">
        <f>ROUND(I387*H387,2)</f>
        <v>0</v>
      </c>
      <c r="K387" s="225"/>
      <c r="L387" s="43"/>
      <c r="M387" s="233" t="s">
        <v>1</v>
      </c>
      <c r="N387" s="234" t="s">
        <v>39</v>
      </c>
      <c r="O387" s="90"/>
      <c r="P387" s="235">
        <f>O387*H387</f>
        <v>0</v>
      </c>
      <c r="Q387" s="235">
        <v>0</v>
      </c>
      <c r="R387" s="235">
        <f>Q387*H387</f>
        <v>0</v>
      </c>
      <c r="S387" s="235">
        <v>0</v>
      </c>
      <c r="T387" s="236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231" t="s">
        <v>139</v>
      </c>
      <c r="AT387" s="231" t="s">
        <v>135</v>
      </c>
      <c r="AU387" s="231" t="s">
        <v>84</v>
      </c>
      <c r="AY387" s="16" t="s">
        <v>133</v>
      </c>
      <c r="BE387" s="232">
        <f>IF(N387="základní",J387,0)</f>
        <v>0</v>
      </c>
      <c r="BF387" s="232">
        <f>IF(N387="snížená",J387,0)</f>
        <v>0</v>
      </c>
      <c r="BG387" s="232">
        <f>IF(N387="zákl. přenesená",J387,0)</f>
        <v>0</v>
      </c>
      <c r="BH387" s="232">
        <f>IF(N387="sníž. přenesená",J387,0)</f>
        <v>0</v>
      </c>
      <c r="BI387" s="232">
        <f>IF(N387="nulová",J387,0)</f>
        <v>0</v>
      </c>
      <c r="BJ387" s="16" t="s">
        <v>82</v>
      </c>
      <c r="BK387" s="232">
        <f>ROUND(I387*H387,2)</f>
        <v>0</v>
      </c>
      <c r="BL387" s="16" t="s">
        <v>139</v>
      </c>
      <c r="BM387" s="231" t="s">
        <v>1056</v>
      </c>
    </row>
    <row r="388" s="2" customFormat="1" ht="21.75" customHeight="1">
      <c r="A388" s="37"/>
      <c r="B388" s="38"/>
      <c r="C388" s="218" t="s">
        <v>324</v>
      </c>
      <c r="D388" s="218" t="s">
        <v>135</v>
      </c>
      <c r="E388" s="219" t="s">
        <v>1057</v>
      </c>
      <c r="F388" s="220" t="s">
        <v>1058</v>
      </c>
      <c r="G388" s="221" t="s">
        <v>644</v>
      </c>
      <c r="H388" s="222">
        <v>10</v>
      </c>
      <c r="I388" s="223"/>
      <c r="J388" s="224">
        <f>ROUND(I388*H388,2)</f>
        <v>0</v>
      </c>
      <c r="K388" s="225"/>
      <c r="L388" s="43"/>
      <c r="M388" s="233" t="s">
        <v>1</v>
      </c>
      <c r="N388" s="234" t="s">
        <v>39</v>
      </c>
      <c r="O388" s="90"/>
      <c r="P388" s="235">
        <f>O388*H388</f>
        <v>0</v>
      </c>
      <c r="Q388" s="235">
        <v>0</v>
      </c>
      <c r="R388" s="235">
        <f>Q388*H388</f>
        <v>0</v>
      </c>
      <c r="S388" s="235">
        <v>0</v>
      </c>
      <c r="T388" s="236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231" t="s">
        <v>139</v>
      </c>
      <c r="AT388" s="231" t="s">
        <v>135</v>
      </c>
      <c r="AU388" s="231" t="s">
        <v>84</v>
      </c>
      <c r="AY388" s="16" t="s">
        <v>133</v>
      </c>
      <c r="BE388" s="232">
        <f>IF(N388="základní",J388,0)</f>
        <v>0</v>
      </c>
      <c r="BF388" s="232">
        <f>IF(N388="snížená",J388,0)</f>
        <v>0</v>
      </c>
      <c r="BG388" s="232">
        <f>IF(N388="zákl. přenesená",J388,0)</f>
        <v>0</v>
      </c>
      <c r="BH388" s="232">
        <f>IF(N388="sníž. přenesená",J388,0)</f>
        <v>0</v>
      </c>
      <c r="BI388" s="232">
        <f>IF(N388="nulová",J388,0)</f>
        <v>0</v>
      </c>
      <c r="BJ388" s="16" t="s">
        <v>82</v>
      </c>
      <c r="BK388" s="232">
        <f>ROUND(I388*H388,2)</f>
        <v>0</v>
      </c>
      <c r="BL388" s="16" t="s">
        <v>139</v>
      </c>
      <c r="BM388" s="231" t="s">
        <v>1059</v>
      </c>
    </row>
    <row r="389" s="2" customFormat="1" ht="24.15" customHeight="1">
      <c r="A389" s="37"/>
      <c r="B389" s="38"/>
      <c r="C389" s="218" t="s">
        <v>1060</v>
      </c>
      <c r="D389" s="218" t="s">
        <v>135</v>
      </c>
      <c r="E389" s="219" t="s">
        <v>1061</v>
      </c>
      <c r="F389" s="220" t="s">
        <v>1062</v>
      </c>
      <c r="G389" s="221" t="s">
        <v>644</v>
      </c>
      <c r="H389" s="222">
        <v>1</v>
      </c>
      <c r="I389" s="223"/>
      <c r="J389" s="224">
        <f>ROUND(I389*H389,2)</f>
        <v>0</v>
      </c>
      <c r="K389" s="225"/>
      <c r="L389" s="43"/>
      <c r="M389" s="233" t="s">
        <v>1</v>
      </c>
      <c r="N389" s="234" t="s">
        <v>39</v>
      </c>
      <c r="O389" s="90"/>
      <c r="P389" s="235">
        <f>O389*H389</f>
        <v>0</v>
      </c>
      <c r="Q389" s="235">
        <v>0</v>
      </c>
      <c r="R389" s="235">
        <f>Q389*H389</f>
        <v>0</v>
      </c>
      <c r="S389" s="235">
        <v>0</v>
      </c>
      <c r="T389" s="236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231" t="s">
        <v>139</v>
      </c>
      <c r="AT389" s="231" t="s">
        <v>135</v>
      </c>
      <c r="AU389" s="231" t="s">
        <v>84</v>
      </c>
      <c r="AY389" s="16" t="s">
        <v>133</v>
      </c>
      <c r="BE389" s="232">
        <f>IF(N389="základní",J389,0)</f>
        <v>0</v>
      </c>
      <c r="BF389" s="232">
        <f>IF(N389="snížená",J389,0)</f>
        <v>0</v>
      </c>
      <c r="BG389" s="232">
        <f>IF(N389="zákl. přenesená",J389,0)</f>
        <v>0</v>
      </c>
      <c r="BH389" s="232">
        <f>IF(N389="sníž. přenesená",J389,0)</f>
        <v>0</v>
      </c>
      <c r="BI389" s="232">
        <f>IF(N389="nulová",J389,0)</f>
        <v>0</v>
      </c>
      <c r="BJ389" s="16" t="s">
        <v>82</v>
      </c>
      <c r="BK389" s="232">
        <f>ROUND(I389*H389,2)</f>
        <v>0</v>
      </c>
      <c r="BL389" s="16" t="s">
        <v>139</v>
      </c>
      <c r="BM389" s="231" t="s">
        <v>1063</v>
      </c>
    </row>
    <row r="390" s="2" customFormat="1" ht="16.5" customHeight="1">
      <c r="A390" s="37"/>
      <c r="B390" s="38"/>
      <c r="C390" s="218" t="s">
        <v>326</v>
      </c>
      <c r="D390" s="218" t="s">
        <v>135</v>
      </c>
      <c r="E390" s="219" t="s">
        <v>1064</v>
      </c>
      <c r="F390" s="220" t="s">
        <v>1065</v>
      </c>
      <c r="G390" s="221" t="s">
        <v>644</v>
      </c>
      <c r="H390" s="222">
        <v>1</v>
      </c>
      <c r="I390" s="223"/>
      <c r="J390" s="224">
        <f>ROUND(I390*H390,2)</f>
        <v>0</v>
      </c>
      <c r="K390" s="225"/>
      <c r="L390" s="43"/>
      <c r="M390" s="233" t="s">
        <v>1</v>
      </c>
      <c r="N390" s="234" t="s">
        <v>39</v>
      </c>
      <c r="O390" s="90"/>
      <c r="P390" s="235">
        <f>O390*H390</f>
        <v>0</v>
      </c>
      <c r="Q390" s="235">
        <v>0</v>
      </c>
      <c r="R390" s="235">
        <f>Q390*H390</f>
        <v>0</v>
      </c>
      <c r="S390" s="235">
        <v>0</v>
      </c>
      <c r="T390" s="236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231" t="s">
        <v>139</v>
      </c>
      <c r="AT390" s="231" t="s">
        <v>135</v>
      </c>
      <c r="AU390" s="231" t="s">
        <v>84</v>
      </c>
      <c r="AY390" s="16" t="s">
        <v>133</v>
      </c>
      <c r="BE390" s="232">
        <f>IF(N390="základní",J390,0)</f>
        <v>0</v>
      </c>
      <c r="BF390" s="232">
        <f>IF(N390="snížená",J390,0)</f>
        <v>0</v>
      </c>
      <c r="BG390" s="232">
        <f>IF(N390="zákl. přenesená",J390,0)</f>
        <v>0</v>
      </c>
      <c r="BH390" s="232">
        <f>IF(N390="sníž. přenesená",J390,0)</f>
        <v>0</v>
      </c>
      <c r="BI390" s="232">
        <f>IF(N390="nulová",J390,0)</f>
        <v>0</v>
      </c>
      <c r="BJ390" s="16" t="s">
        <v>82</v>
      </c>
      <c r="BK390" s="232">
        <f>ROUND(I390*H390,2)</f>
        <v>0</v>
      </c>
      <c r="BL390" s="16" t="s">
        <v>139</v>
      </c>
      <c r="BM390" s="231" t="s">
        <v>1066</v>
      </c>
    </row>
    <row r="391" s="2" customFormat="1" ht="16.5" customHeight="1">
      <c r="A391" s="37"/>
      <c r="B391" s="38"/>
      <c r="C391" s="218" t="s">
        <v>1067</v>
      </c>
      <c r="D391" s="218" t="s">
        <v>135</v>
      </c>
      <c r="E391" s="219" t="s">
        <v>1068</v>
      </c>
      <c r="F391" s="220" t="s">
        <v>1069</v>
      </c>
      <c r="G391" s="221" t="s">
        <v>644</v>
      </c>
      <c r="H391" s="222">
        <v>1</v>
      </c>
      <c r="I391" s="223"/>
      <c r="J391" s="224">
        <f>ROUND(I391*H391,2)</f>
        <v>0</v>
      </c>
      <c r="K391" s="225"/>
      <c r="L391" s="43"/>
      <c r="M391" s="233" t="s">
        <v>1</v>
      </c>
      <c r="N391" s="234" t="s">
        <v>39</v>
      </c>
      <c r="O391" s="90"/>
      <c r="P391" s="235">
        <f>O391*H391</f>
        <v>0</v>
      </c>
      <c r="Q391" s="235">
        <v>0</v>
      </c>
      <c r="R391" s="235">
        <f>Q391*H391</f>
        <v>0</v>
      </c>
      <c r="S391" s="235">
        <v>0</v>
      </c>
      <c r="T391" s="236">
        <f>S391*H391</f>
        <v>0</v>
      </c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231" t="s">
        <v>139</v>
      </c>
      <c r="AT391" s="231" t="s">
        <v>135</v>
      </c>
      <c r="AU391" s="231" t="s">
        <v>84</v>
      </c>
      <c r="AY391" s="16" t="s">
        <v>133</v>
      </c>
      <c r="BE391" s="232">
        <f>IF(N391="základní",J391,0)</f>
        <v>0</v>
      </c>
      <c r="BF391" s="232">
        <f>IF(N391="snížená",J391,0)</f>
        <v>0</v>
      </c>
      <c r="BG391" s="232">
        <f>IF(N391="zákl. přenesená",J391,0)</f>
        <v>0</v>
      </c>
      <c r="BH391" s="232">
        <f>IF(N391="sníž. přenesená",J391,0)</f>
        <v>0</v>
      </c>
      <c r="BI391" s="232">
        <f>IF(N391="nulová",J391,0)</f>
        <v>0</v>
      </c>
      <c r="BJ391" s="16" t="s">
        <v>82</v>
      </c>
      <c r="BK391" s="232">
        <f>ROUND(I391*H391,2)</f>
        <v>0</v>
      </c>
      <c r="BL391" s="16" t="s">
        <v>139</v>
      </c>
      <c r="BM391" s="231" t="s">
        <v>1070</v>
      </c>
    </row>
    <row r="392" s="2" customFormat="1" ht="24.15" customHeight="1">
      <c r="A392" s="37"/>
      <c r="B392" s="38"/>
      <c r="C392" s="218" t="s">
        <v>1071</v>
      </c>
      <c r="D392" s="218" t="s">
        <v>135</v>
      </c>
      <c r="E392" s="219" t="s">
        <v>1072</v>
      </c>
      <c r="F392" s="220" t="s">
        <v>1073</v>
      </c>
      <c r="G392" s="221" t="s">
        <v>138</v>
      </c>
      <c r="H392" s="222">
        <v>1</v>
      </c>
      <c r="I392" s="223"/>
      <c r="J392" s="224">
        <f>ROUND(I392*H392,2)</f>
        <v>0</v>
      </c>
      <c r="K392" s="225"/>
      <c r="L392" s="43"/>
      <c r="M392" s="233" t="s">
        <v>1</v>
      </c>
      <c r="N392" s="234" t="s">
        <v>39</v>
      </c>
      <c r="O392" s="90"/>
      <c r="P392" s="235">
        <f>O392*H392</f>
        <v>0</v>
      </c>
      <c r="Q392" s="235">
        <v>0</v>
      </c>
      <c r="R392" s="235">
        <f>Q392*H392</f>
        <v>0</v>
      </c>
      <c r="S392" s="235">
        <v>0</v>
      </c>
      <c r="T392" s="236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231" t="s">
        <v>139</v>
      </c>
      <c r="AT392" s="231" t="s">
        <v>135</v>
      </c>
      <c r="AU392" s="231" t="s">
        <v>84</v>
      </c>
      <c r="AY392" s="16" t="s">
        <v>133</v>
      </c>
      <c r="BE392" s="232">
        <f>IF(N392="základní",J392,0)</f>
        <v>0</v>
      </c>
      <c r="BF392" s="232">
        <f>IF(N392="snížená",J392,0)</f>
        <v>0</v>
      </c>
      <c r="BG392" s="232">
        <f>IF(N392="zákl. přenesená",J392,0)</f>
        <v>0</v>
      </c>
      <c r="BH392" s="232">
        <f>IF(N392="sníž. přenesená",J392,0)</f>
        <v>0</v>
      </c>
      <c r="BI392" s="232">
        <f>IF(N392="nulová",J392,0)</f>
        <v>0</v>
      </c>
      <c r="BJ392" s="16" t="s">
        <v>82</v>
      </c>
      <c r="BK392" s="232">
        <f>ROUND(I392*H392,2)</f>
        <v>0</v>
      </c>
      <c r="BL392" s="16" t="s">
        <v>139</v>
      </c>
      <c r="BM392" s="231" t="s">
        <v>1074</v>
      </c>
    </row>
    <row r="393" s="2" customFormat="1" ht="16.5" customHeight="1">
      <c r="A393" s="37"/>
      <c r="B393" s="38"/>
      <c r="C393" s="218" t="s">
        <v>1075</v>
      </c>
      <c r="D393" s="218" t="s">
        <v>135</v>
      </c>
      <c r="E393" s="219" t="s">
        <v>1076</v>
      </c>
      <c r="F393" s="220" t="s">
        <v>1077</v>
      </c>
      <c r="G393" s="221" t="s">
        <v>644</v>
      </c>
      <c r="H393" s="222">
        <v>2</v>
      </c>
      <c r="I393" s="223"/>
      <c r="J393" s="224">
        <f>ROUND(I393*H393,2)</f>
        <v>0</v>
      </c>
      <c r="K393" s="225"/>
      <c r="L393" s="43"/>
      <c r="M393" s="233" t="s">
        <v>1</v>
      </c>
      <c r="N393" s="234" t="s">
        <v>39</v>
      </c>
      <c r="O393" s="90"/>
      <c r="P393" s="235">
        <f>O393*H393</f>
        <v>0</v>
      </c>
      <c r="Q393" s="235">
        <v>0</v>
      </c>
      <c r="R393" s="235">
        <f>Q393*H393</f>
        <v>0</v>
      </c>
      <c r="S393" s="235">
        <v>0</v>
      </c>
      <c r="T393" s="236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231" t="s">
        <v>139</v>
      </c>
      <c r="AT393" s="231" t="s">
        <v>135</v>
      </c>
      <c r="AU393" s="231" t="s">
        <v>84</v>
      </c>
      <c r="AY393" s="16" t="s">
        <v>133</v>
      </c>
      <c r="BE393" s="232">
        <f>IF(N393="základní",J393,0)</f>
        <v>0</v>
      </c>
      <c r="BF393" s="232">
        <f>IF(N393="snížená",J393,0)</f>
        <v>0</v>
      </c>
      <c r="BG393" s="232">
        <f>IF(N393="zákl. přenesená",J393,0)</f>
        <v>0</v>
      </c>
      <c r="BH393" s="232">
        <f>IF(N393="sníž. přenesená",J393,0)</f>
        <v>0</v>
      </c>
      <c r="BI393" s="232">
        <f>IF(N393="nulová",J393,0)</f>
        <v>0</v>
      </c>
      <c r="BJ393" s="16" t="s">
        <v>82</v>
      </c>
      <c r="BK393" s="232">
        <f>ROUND(I393*H393,2)</f>
        <v>0</v>
      </c>
      <c r="BL393" s="16" t="s">
        <v>139</v>
      </c>
      <c r="BM393" s="231" t="s">
        <v>1078</v>
      </c>
    </row>
    <row r="394" s="2" customFormat="1" ht="24.15" customHeight="1">
      <c r="A394" s="37"/>
      <c r="B394" s="38"/>
      <c r="C394" s="218" t="s">
        <v>1079</v>
      </c>
      <c r="D394" s="218" t="s">
        <v>135</v>
      </c>
      <c r="E394" s="219" t="s">
        <v>1080</v>
      </c>
      <c r="F394" s="220" t="s">
        <v>1081</v>
      </c>
      <c r="G394" s="221" t="s">
        <v>138</v>
      </c>
      <c r="H394" s="222">
        <v>1</v>
      </c>
      <c r="I394" s="223"/>
      <c r="J394" s="224">
        <f>ROUND(I394*H394,2)</f>
        <v>0</v>
      </c>
      <c r="K394" s="225"/>
      <c r="L394" s="43"/>
      <c r="M394" s="233" t="s">
        <v>1</v>
      </c>
      <c r="N394" s="234" t="s">
        <v>39</v>
      </c>
      <c r="O394" s="90"/>
      <c r="P394" s="235">
        <f>O394*H394</f>
        <v>0</v>
      </c>
      <c r="Q394" s="235">
        <v>0</v>
      </c>
      <c r="R394" s="235">
        <f>Q394*H394</f>
        <v>0</v>
      </c>
      <c r="S394" s="235">
        <v>0</v>
      </c>
      <c r="T394" s="236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231" t="s">
        <v>139</v>
      </c>
      <c r="AT394" s="231" t="s">
        <v>135</v>
      </c>
      <c r="AU394" s="231" t="s">
        <v>84</v>
      </c>
      <c r="AY394" s="16" t="s">
        <v>133</v>
      </c>
      <c r="BE394" s="232">
        <f>IF(N394="základní",J394,0)</f>
        <v>0</v>
      </c>
      <c r="BF394" s="232">
        <f>IF(N394="snížená",J394,0)</f>
        <v>0</v>
      </c>
      <c r="BG394" s="232">
        <f>IF(N394="zákl. přenesená",J394,0)</f>
        <v>0</v>
      </c>
      <c r="BH394" s="232">
        <f>IF(N394="sníž. přenesená",J394,0)</f>
        <v>0</v>
      </c>
      <c r="BI394" s="232">
        <f>IF(N394="nulová",J394,0)</f>
        <v>0</v>
      </c>
      <c r="BJ394" s="16" t="s">
        <v>82</v>
      </c>
      <c r="BK394" s="232">
        <f>ROUND(I394*H394,2)</f>
        <v>0</v>
      </c>
      <c r="BL394" s="16" t="s">
        <v>139</v>
      </c>
      <c r="BM394" s="231" t="s">
        <v>1082</v>
      </c>
    </row>
    <row r="395" s="2" customFormat="1" ht="24.15" customHeight="1">
      <c r="A395" s="37"/>
      <c r="B395" s="38"/>
      <c r="C395" s="218" t="s">
        <v>329</v>
      </c>
      <c r="D395" s="218" t="s">
        <v>135</v>
      </c>
      <c r="E395" s="219" t="s">
        <v>1083</v>
      </c>
      <c r="F395" s="220" t="s">
        <v>1084</v>
      </c>
      <c r="G395" s="221" t="s">
        <v>644</v>
      </c>
      <c r="H395" s="222">
        <v>1</v>
      </c>
      <c r="I395" s="223"/>
      <c r="J395" s="224">
        <f>ROUND(I395*H395,2)</f>
        <v>0</v>
      </c>
      <c r="K395" s="225"/>
      <c r="L395" s="43"/>
      <c r="M395" s="233" t="s">
        <v>1</v>
      </c>
      <c r="N395" s="234" t="s">
        <v>39</v>
      </c>
      <c r="O395" s="90"/>
      <c r="P395" s="235">
        <f>O395*H395</f>
        <v>0</v>
      </c>
      <c r="Q395" s="235">
        <v>0.10940999999999999</v>
      </c>
      <c r="R395" s="235">
        <f>Q395*H395</f>
        <v>0.10940999999999999</v>
      </c>
      <c r="S395" s="235">
        <v>0</v>
      </c>
      <c r="T395" s="236">
        <f>S395*H395</f>
        <v>0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231" t="s">
        <v>139</v>
      </c>
      <c r="AT395" s="231" t="s">
        <v>135</v>
      </c>
      <c r="AU395" s="231" t="s">
        <v>84</v>
      </c>
      <c r="AY395" s="16" t="s">
        <v>133</v>
      </c>
      <c r="BE395" s="232">
        <f>IF(N395="základní",J395,0)</f>
        <v>0</v>
      </c>
      <c r="BF395" s="232">
        <f>IF(N395="snížená",J395,0)</f>
        <v>0</v>
      </c>
      <c r="BG395" s="232">
        <f>IF(N395="zákl. přenesená",J395,0)</f>
        <v>0</v>
      </c>
      <c r="BH395" s="232">
        <f>IF(N395="sníž. přenesená",J395,0)</f>
        <v>0</v>
      </c>
      <c r="BI395" s="232">
        <f>IF(N395="nulová",J395,0)</f>
        <v>0</v>
      </c>
      <c r="BJ395" s="16" t="s">
        <v>82</v>
      </c>
      <c r="BK395" s="232">
        <f>ROUND(I395*H395,2)</f>
        <v>0</v>
      </c>
      <c r="BL395" s="16" t="s">
        <v>139</v>
      </c>
      <c r="BM395" s="231" t="s">
        <v>1085</v>
      </c>
    </row>
    <row r="396" s="2" customFormat="1" ht="24.15" customHeight="1">
      <c r="A396" s="37"/>
      <c r="B396" s="38"/>
      <c r="C396" s="218" t="s">
        <v>1086</v>
      </c>
      <c r="D396" s="218" t="s">
        <v>135</v>
      </c>
      <c r="E396" s="219" t="s">
        <v>1087</v>
      </c>
      <c r="F396" s="220" t="s">
        <v>1088</v>
      </c>
      <c r="G396" s="221" t="s">
        <v>150</v>
      </c>
      <c r="H396" s="222">
        <v>1.2</v>
      </c>
      <c r="I396" s="223"/>
      <c r="J396" s="224">
        <f>ROUND(I396*H396,2)</f>
        <v>0</v>
      </c>
      <c r="K396" s="225"/>
      <c r="L396" s="43"/>
      <c r="M396" s="233" t="s">
        <v>1</v>
      </c>
      <c r="N396" s="234" t="s">
        <v>39</v>
      </c>
      <c r="O396" s="90"/>
      <c r="P396" s="235">
        <f>O396*H396</f>
        <v>0</v>
      </c>
      <c r="Q396" s="235">
        <v>0.29221000000000003</v>
      </c>
      <c r="R396" s="235">
        <f>Q396*H396</f>
        <v>0.35065200000000002</v>
      </c>
      <c r="S396" s="235">
        <v>0</v>
      </c>
      <c r="T396" s="236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231" t="s">
        <v>139</v>
      </c>
      <c r="AT396" s="231" t="s">
        <v>135</v>
      </c>
      <c r="AU396" s="231" t="s">
        <v>84</v>
      </c>
      <c r="AY396" s="16" t="s">
        <v>133</v>
      </c>
      <c r="BE396" s="232">
        <f>IF(N396="základní",J396,0)</f>
        <v>0</v>
      </c>
      <c r="BF396" s="232">
        <f>IF(N396="snížená",J396,0)</f>
        <v>0</v>
      </c>
      <c r="BG396" s="232">
        <f>IF(N396="zákl. přenesená",J396,0)</f>
        <v>0</v>
      </c>
      <c r="BH396" s="232">
        <f>IF(N396="sníž. přenesená",J396,0)</f>
        <v>0</v>
      </c>
      <c r="BI396" s="232">
        <f>IF(N396="nulová",J396,0)</f>
        <v>0</v>
      </c>
      <c r="BJ396" s="16" t="s">
        <v>82</v>
      </c>
      <c r="BK396" s="232">
        <f>ROUND(I396*H396,2)</f>
        <v>0</v>
      </c>
      <c r="BL396" s="16" t="s">
        <v>139</v>
      </c>
      <c r="BM396" s="231" t="s">
        <v>1089</v>
      </c>
    </row>
    <row r="397" s="2" customFormat="1" ht="16.5" customHeight="1">
      <c r="A397" s="37"/>
      <c r="B397" s="38"/>
      <c r="C397" s="264" t="s">
        <v>332</v>
      </c>
      <c r="D397" s="264" t="s">
        <v>737</v>
      </c>
      <c r="E397" s="265" t="s">
        <v>1090</v>
      </c>
      <c r="F397" s="266" t="s">
        <v>1091</v>
      </c>
      <c r="G397" s="267" t="s">
        <v>150</v>
      </c>
      <c r="H397" s="268">
        <v>1.2</v>
      </c>
      <c r="I397" s="269"/>
      <c r="J397" s="270">
        <f>ROUND(I397*H397,2)</f>
        <v>0</v>
      </c>
      <c r="K397" s="271"/>
      <c r="L397" s="272"/>
      <c r="M397" s="273" t="s">
        <v>1</v>
      </c>
      <c r="N397" s="274" t="s">
        <v>39</v>
      </c>
      <c r="O397" s="90"/>
      <c r="P397" s="235">
        <f>O397*H397</f>
        <v>0</v>
      </c>
      <c r="Q397" s="235">
        <v>0.0082000000000000007</v>
      </c>
      <c r="R397" s="235">
        <f>Q397*H397</f>
        <v>0.0098399999999999998</v>
      </c>
      <c r="S397" s="235">
        <v>0</v>
      </c>
      <c r="T397" s="236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231" t="s">
        <v>158</v>
      </c>
      <c r="AT397" s="231" t="s">
        <v>737</v>
      </c>
      <c r="AU397" s="231" t="s">
        <v>84</v>
      </c>
      <c r="AY397" s="16" t="s">
        <v>133</v>
      </c>
      <c r="BE397" s="232">
        <f>IF(N397="základní",J397,0)</f>
        <v>0</v>
      </c>
      <c r="BF397" s="232">
        <f>IF(N397="snížená",J397,0)</f>
        <v>0</v>
      </c>
      <c r="BG397" s="232">
        <f>IF(N397="zákl. přenesená",J397,0)</f>
        <v>0</v>
      </c>
      <c r="BH397" s="232">
        <f>IF(N397="sníž. přenesená",J397,0)</f>
        <v>0</v>
      </c>
      <c r="BI397" s="232">
        <f>IF(N397="nulová",J397,0)</f>
        <v>0</v>
      </c>
      <c r="BJ397" s="16" t="s">
        <v>82</v>
      </c>
      <c r="BK397" s="232">
        <f>ROUND(I397*H397,2)</f>
        <v>0</v>
      </c>
      <c r="BL397" s="16" t="s">
        <v>139</v>
      </c>
      <c r="BM397" s="231" t="s">
        <v>1092</v>
      </c>
    </row>
    <row r="398" s="2" customFormat="1" ht="33" customHeight="1">
      <c r="A398" s="37"/>
      <c r="B398" s="38"/>
      <c r="C398" s="218" t="s">
        <v>1093</v>
      </c>
      <c r="D398" s="218" t="s">
        <v>135</v>
      </c>
      <c r="E398" s="219" t="s">
        <v>1094</v>
      </c>
      <c r="F398" s="220" t="s">
        <v>1095</v>
      </c>
      <c r="G398" s="221" t="s">
        <v>644</v>
      </c>
      <c r="H398" s="222">
        <v>1</v>
      </c>
      <c r="I398" s="223"/>
      <c r="J398" s="224">
        <f>ROUND(I398*H398,2)</f>
        <v>0</v>
      </c>
      <c r="K398" s="225"/>
      <c r="L398" s="43"/>
      <c r="M398" s="233" t="s">
        <v>1</v>
      </c>
      <c r="N398" s="234" t="s">
        <v>39</v>
      </c>
      <c r="O398" s="90"/>
      <c r="P398" s="235">
        <f>O398*H398</f>
        <v>0</v>
      </c>
      <c r="Q398" s="235">
        <v>0.27205000000000001</v>
      </c>
      <c r="R398" s="235">
        <f>Q398*H398</f>
        <v>0.27205000000000001</v>
      </c>
      <c r="S398" s="235">
        <v>0</v>
      </c>
      <c r="T398" s="236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231" t="s">
        <v>139</v>
      </c>
      <c r="AT398" s="231" t="s">
        <v>135</v>
      </c>
      <c r="AU398" s="231" t="s">
        <v>84</v>
      </c>
      <c r="AY398" s="16" t="s">
        <v>133</v>
      </c>
      <c r="BE398" s="232">
        <f>IF(N398="základní",J398,0)</f>
        <v>0</v>
      </c>
      <c r="BF398" s="232">
        <f>IF(N398="snížená",J398,0)</f>
        <v>0</v>
      </c>
      <c r="BG398" s="232">
        <f>IF(N398="zákl. přenesená",J398,0)</f>
        <v>0</v>
      </c>
      <c r="BH398" s="232">
        <f>IF(N398="sníž. přenesená",J398,0)</f>
        <v>0</v>
      </c>
      <c r="BI398" s="232">
        <f>IF(N398="nulová",J398,0)</f>
        <v>0</v>
      </c>
      <c r="BJ398" s="16" t="s">
        <v>82</v>
      </c>
      <c r="BK398" s="232">
        <f>ROUND(I398*H398,2)</f>
        <v>0</v>
      </c>
      <c r="BL398" s="16" t="s">
        <v>139</v>
      </c>
      <c r="BM398" s="231" t="s">
        <v>1096</v>
      </c>
    </row>
    <row r="399" s="2" customFormat="1" ht="16.5" customHeight="1">
      <c r="A399" s="37"/>
      <c r="B399" s="38"/>
      <c r="C399" s="264" t="s">
        <v>335</v>
      </c>
      <c r="D399" s="264" t="s">
        <v>737</v>
      </c>
      <c r="E399" s="265" t="s">
        <v>1097</v>
      </c>
      <c r="F399" s="266" t="s">
        <v>1098</v>
      </c>
      <c r="G399" s="267" t="s">
        <v>644</v>
      </c>
      <c r="H399" s="268">
        <v>1</v>
      </c>
      <c r="I399" s="269"/>
      <c r="J399" s="270">
        <f>ROUND(I399*H399,2)</f>
        <v>0</v>
      </c>
      <c r="K399" s="271"/>
      <c r="L399" s="272"/>
      <c r="M399" s="273" t="s">
        <v>1</v>
      </c>
      <c r="N399" s="274" t="s">
        <v>39</v>
      </c>
      <c r="O399" s="90"/>
      <c r="P399" s="235">
        <f>O399*H399</f>
        <v>0</v>
      </c>
      <c r="Q399" s="235">
        <v>0.011299999999999999</v>
      </c>
      <c r="R399" s="235">
        <f>Q399*H399</f>
        <v>0.011299999999999999</v>
      </c>
      <c r="S399" s="235">
        <v>0</v>
      </c>
      <c r="T399" s="236">
        <f>S399*H399</f>
        <v>0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231" t="s">
        <v>158</v>
      </c>
      <c r="AT399" s="231" t="s">
        <v>737</v>
      </c>
      <c r="AU399" s="231" t="s">
        <v>84</v>
      </c>
      <c r="AY399" s="16" t="s">
        <v>133</v>
      </c>
      <c r="BE399" s="232">
        <f>IF(N399="základní",J399,0)</f>
        <v>0</v>
      </c>
      <c r="BF399" s="232">
        <f>IF(N399="snížená",J399,0)</f>
        <v>0</v>
      </c>
      <c r="BG399" s="232">
        <f>IF(N399="zákl. přenesená",J399,0)</f>
        <v>0</v>
      </c>
      <c r="BH399" s="232">
        <f>IF(N399="sníž. přenesená",J399,0)</f>
        <v>0</v>
      </c>
      <c r="BI399" s="232">
        <f>IF(N399="nulová",J399,0)</f>
        <v>0</v>
      </c>
      <c r="BJ399" s="16" t="s">
        <v>82</v>
      </c>
      <c r="BK399" s="232">
        <f>ROUND(I399*H399,2)</f>
        <v>0</v>
      </c>
      <c r="BL399" s="16" t="s">
        <v>139</v>
      </c>
      <c r="BM399" s="231" t="s">
        <v>1099</v>
      </c>
    </row>
    <row r="400" s="2" customFormat="1" ht="33" customHeight="1">
      <c r="A400" s="37"/>
      <c r="B400" s="38"/>
      <c r="C400" s="218" t="s">
        <v>1100</v>
      </c>
      <c r="D400" s="218" t="s">
        <v>135</v>
      </c>
      <c r="E400" s="219" t="s">
        <v>1101</v>
      </c>
      <c r="F400" s="220" t="s">
        <v>1102</v>
      </c>
      <c r="G400" s="221" t="s">
        <v>442</v>
      </c>
      <c r="H400" s="222">
        <v>615.29999999999995</v>
      </c>
      <c r="I400" s="223"/>
      <c r="J400" s="224">
        <f>ROUND(I400*H400,2)</f>
        <v>0</v>
      </c>
      <c r="K400" s="225"/>
      <c r="L400" s="43"/>
      <c r="M400" s="233" t="s">
        <v>1</v>
      </c>
      <c r="N400" s="234" t="s">
        <v>39</v>
      </c>
      <c r="O400" s="90"/>
      <c r="P400" s="235">
        <f>O400*H400</f>
        <v>0</v>
      </c>
      <c r="Q400" s="235">
        <v>0.00012999999999999999</v>
      </c>
      <c r="R400" s="235">
        <f>Q400*H400</f>
        <v>0.079988999999999991</v>
      </c>
      <c r="S400" s="235">
        <v>0</v>
      </c>
      <c r="T400" s="236">
        <f>S400*H400</f>
        <v>0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231" t="s">
        <v>139</v>
      </c>
      <c r="AT400" s="231" t="s">
        <v>135</v>
      </c>
      <c r="AU400" s="231" t="s">
        <v>84</v>
      </c>
      <c r="AY400" s="16" t="s">
        <v>133</v>
      </c>
      <c r="BE400" s="232">
        <f>IF(N400="základní",J400,0)</f>
        <v>0</v>
      </c>
      <c r="BF400" s="232">
        <f>IF(N400="snížená",J400,0)</f>
        <v>0</v>
      </c>
      <c r="BG400" s="232">
        <f>IF(N400="zákl. přenesená",J400,0)</f>
        <v>0</v>
      </c>
      <c r="BH400" s="232">
        <f>IF(N400="sníž. přenesená",J400,0)</f>
        <v>0</v>
      </c>
      <c r="BI400" s="232">
        <f>IF(N400="nulová",J400,0)</f>
        <v>0</v>
      </c>
      <c r="BJ400" s="16" t="s">
        <v>82</v>
      </c>
      <c r="BK400" s="232">
        <f>ROUND(I400*H400,2)</f>
        <v>0</v>
      </c>
      <c r="BL400" s="16" t="s">
        <v>139</v>
      </c>
      <c r="BM400" s="231" t="s">
        <v>1103</v>
      </c>
    </row>
    <row r="401" s="13" customFormat="1">
      <c r="A401" s="13"/>
      <c r="B401" s="242"/>
      <c r="C401" s="243"/>
      <c r="D401" s="244" t="s">
        <v>649</v>
      </c>
      <c r="E401" s="245" t="s">
        <v>1</v>
      </c>
      <c r="F401" s="246" t="s">
        <v>1104</v>
      </c>
      <c r="G401" s="243"/>
      <c r="H401" s="247">
        <v>615.29999999999995</v>
      </c>
      <c r="I401" s="248"/>
      <c r="J401" s="243"/>
      <c r="K401" s="243"/>
      <c r="L401" s="249"/>
      <c r="M401" s="250"/>
      <c r="N401" s="251"/>
      <c r="O401" s="251"/>
      <c r="P401" s="251"/>
      <c r="Q401" s="251"/>
      <c r="R401" s="251"/>
      <c r="S401" s="251"/>
      <c r="T401" s="252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53" t="s">
        <v>649</v>
      </c>
      <c r="AU401" s="253" t="s">
        <v>84</v>
      </c>
      <c r="AV401" s="13" t="s">
        <v>84</v>
      </c>
      <c r="AW401" s="13" t="s">
        <v>31</v>
      </c>
      <c r="AX401" s="13" t="s">
        <v>74</v>
      </c>
      <c r="AY401" s="253" t="s">
        <v>133</v>
      </c>
    </row>
    <row r="402" s="2" customFormat="1" ht="24.15" customHeight="1">
      <c r="A402" s="37"/>
      <c r="B402" s="38"/>
      <c r="C402" s="218" t="s">
        <v>338</v>
      </c>
      <c r="D402" s="218" t="s">
        <v>135</v>
      </c>
      <c r="E402" s="219" t="s">
        <v>1105</v>
      </c>
      <c r="F402" s="220" t="s">
        <v>1106</v>
      </c>
      <c r="G402" s="221" t="s">
        <v>442</v>
      </c>
      <c r="H402" s="222">
        <v>615.29999999999995</v>
      </c>
      <c r="I402" s="223"/>
      <c r="J402" s="224">
        <f>ROUND(I402*H402,2)</f>
        <v>0</v>
      </c>
      <c r="K402" s="225"/>
      <c r="L402" s="43"/>
      <c r="M402" s="233" t="s">
        <v>1</v>
      </c>
      <c r="N402" s="234" t="s">
        <v>39</v>
      </c>
      <c r="O402" s="90"/>
      <c r="P402" s="235">
        <f>O402*H402</f>
        <v>0</v>
      </c>
      <c r="Q402" s="235">
        <v>4.0000000000000003E-05</v>
      </c>
      <c r="R402" s="235">
        <f>Q402*H402</f>
        <v>0.024611999999999998</v>
      </c>
      <c r="S402" s="235">
        <v>0</v>
      </c>
      <c r="T402" s="236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231" t="s">
        <v>139</v>
      </c>
      <c r="AT402" s="231" t="s">
        <v>135</v>
      </c>
      <c r="AU402" s="231" t="s">
        <v>84</v>
      </c>
      <c r="AY402" s="16" t="s">
        <v>133</v>
      </c>
      <c r="BE402" s="232">
        <f>IF(N402="základní",J402,0)</f>
        <v>0</v>
      </c>
      <c r="BF402" s="232">
        <f>IF(N402="snížená",J402,0)</f>
        <v>0</v>
      </c>
      <c r="BG402" s="232">
        <f>IF(N402="zákl. přenesená",J402,0)</f>
        <v>0</v>
      </c>
      <c r="BH402" s="232">
        <f>IF(N402="sníž. přenesená",J402,0)</f>
        <v>0</v>
      </c>
      <c r="BI402" s="232">
        <f>IF(N402="nulová",J402,0)</f>
        <v>0</v>
      </c>
      <c r="BJ402" s="16" t="s">
        <v>82</v>
      </c>
      <c r="BK402" s="232">
        <f>ROUND(I402*H402,2)</f>
        <v>0</v>
      </c>
      <c r="BL402" s="16" t="s">
        <v>139</v>
      </c>
      <c r="BM402" s="231" t="s">
        <v>1107</v>
      </c>
    </row>
    <row r="403" s="13" customFormat="1">
      <c r="A403" s="13"/>
      <c r="B403" s="242"/>
      <c r="C403" s="243"/>
      <c r="D403" s="244" t="s">
        <v>649</v>
      </c>
      <c r="E403" s="245" t="s">
        <v>1</v>
      </c>
      <c r="F403" s="246" t="s">
        <v>1104</v>
      </c>
      <c r="G403" s="243"/>
      <c r="H403" s="247">
        <v>615.29999999999995</v>
      </c>
      <c r="I403" s="248"/>
      <c r="J403" s="243"/>
      <c r="K403" s="243"/>
      <c r="L403" s="249"/>
      <c r="M403" s="250"/>
      <c r="N403" s="251"/>
      <c r="O403" s="251"/>
      <c r="P403" s="251"/>
      <c r="Q403" s="251"/>
      <c r="R403" s="251"/>
      <c r="S403" s="251"/>
      <c r="T403" s="252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53" t="s">
        <v>649</v>
      </c>
      <c r="AU403" s="253" t="s">
        <v>84</v>
      </c>
      <c r="AV403" s="13" t="s">
        <v>84</v>
      </c>
      <c r="AW403" s="13" t="s">
        <v>31</v>
      </c>
      <c r="AX403" s="13" t="s">
        <v>74</v>
      </c>
      <c r="AY403" s="253" t="s">
        <v>133</v>
      </c>
    </row>
    <row r="404" s="2" customFormat="1" ht="24.15" customHeight="1">
      <c r="A404" s="37"/>
      <c r="B404" s="38"/>
      <c r="C404" s="218" t="s">
        <v>1108</v>
      </c>
      <c r="D404" s="218" t="s">
        <v>135</v>
      </c>
      <c r="E404" s="219" t="s">
        <v>1109</v>
      </c>
      <c r="F404" s="220" t="s">
        <v>1110</v>
      </c>
      <c r="G404" s="221" t="s">
        <v>442</v>
      </c>
      <c r="H404" s="222">
        <v>3.3250000000000002</v>
      </c>
      <c r="I404" s="223"/>
      <c r="J404" s="224">
        <f>ROUND(I404*H404,2)</f>
        <v>0</v>
      </c>
      <c r="K404" s="225"/>
      <c r="L404" s="43"/>
      <c r="M404" s="233" t="s">
        <v>1</v>
      </c>
      <c r="N404" s="234" t="s">
        <v>39</v>
      </c>
      <c r="O404" s="90"/>
      <c r="P404" s="235">
        <f>O404*H404</f>
        <v>0</v>
      </c>
      <c r="Q404" s="235">
        <v>0.00158</v>
      </c>
      <c r="R404" s="235">
        <f>Q404*H404</f>
        <v>0.0052535000000000004</v>
      </c>
      <c r="S404" s="235">
        <v>0</v>
      </c>
      <c r="T404" s="236">
        <f>S404*H404</f>
        <v>0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231" t="s">
        <v>139</v>
      </c>
      <c r="AT404" s="231" t="s">
        <v>135</v>
      </c>
      <c r="AU404" s="231" t="s">
        <v>84</v>
      </c>
      <c r="AY404" s="16" t="s">
        <v>133</v>
      </c>
      <c r="BE404" s="232">
        <f>IF(N404="základní",J404,0)</f>
        <v>0</v>
      </c>
      <c r="BF404" s="232">
        <f>IF(N404="snížená",J404,0)</f>
        <v>0</v>
      </c>
      <c r="BG404" s="232">
        <f>IF(N404="zákl. přenesená",J404,0)</f>
        <v>0</v>
      </c>
      <c r="BH404" s="232">
        <f>IF(N404="sníž. přenesená",J404,0)</f>
        <v>0</v>
      </c>
      <c r="BI404" s="232">
        <f>IF(N404="nulová",J404,0)</f>
        <v>0</v>
      </c>
      <c r="BJ404" s="16" t="s">
        <v>82</v>
      </c>
      <c r="BK404" s="232">
        <f>ROUND(I404*H404,2)</f>
        <v>0</v>
      </c>
      <c r="BL404" s="16" t="s">
        <v>139</v>
      </c>
      <c r="BM404" s="231" t="s">
        <v>1111</v>
      </c>
    </row>
    <row r="405" s="13" customFormat="1">
      <c r="A405" s="13"/>
      <c r="B405" s="242"/>
      <c r="C405" s="243"/>
      <c r="D405" s="244" t="s">
        <v>649</v>
      </c>
      <c r="E405" s="245" t="s">
        <v>1</v>
      </c>
      <c r="F405" s="246" t="s">
        <v>1112</v>
      </c>
      <c r="G405" s="243"/>
      <c r="H405" s="247">
        <v>3.3250000000000002</v>
      </c>
      <c r="I405" s="248"/>
      <c r="J405" s="243"/>
      <c r="K405" s="243"/>
      <c r="L405" s="249"/>
      <c r="M405" s="250"/>
      <c r="N405" s="251"/>
      <c r="O405" s="251"/>
      <c r="P405" s="251"/>
      <c r="Q405" s="251"/>
      <c r="R405" s="251"/>
      <c r="S405" s="251"/>
      <c r="T405" s="252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53" t="s">
        <v>649</v>
      </c>
      <c r="AU405" s="253" t="s">
        <v>84</v>
      </c>
      <c r="AV405" s="13" t="s">
        <v>84</v>
      </c>
      <c r="AW405" s="13" t="s">
        <v>31</v>
      </c>
      <c r="AX405" s="13" t="s">
        <v>74</v>
      </c>
      <c r="AY405" s="253" t="s">
        <v>133</v>
      </c>
    </row>
    <row r="406" s="2" customFormat="1" ht="21.75" customHeight="1">
      <c r="A406" s="37"/>
      <c r="B406" s="38"/>
      <c r="C406" s="218" t="s">
        <v>339</v>
      </c>
      <c r="D406" s="218" t="s">
        <v>135</v>
      </c>
      <c r="E406" s="219" t="s">
        <v>1113</v>
      </c>
      <c r="F406" s="220" t="s">
        <v>1114</v>
      </c>
      <c r="G406" s="221" t="s">
        <v>644</v>
      </c>
      <c r="H406" s="222">
        <v>154</v>
      </c>
      <c r="I406" s="223"/>
      <c r="J406" s="224">
        <f>ROUND(I406*H406,2)</f>
        <v>0</v>
      </c>
      <c r="K406" s="225"/>
      <c r="L406" s="43"/>
      <c r="M406" s="233" t="s">
        <v>1</v>
      </c>
      <c r="N406" s="234" t="s">
        <v>39</v>
      </c>
      <c r="O406" s="90"/>
      <c r="P406" s="235">
        <f>O406*H406</f>
        <v>0</v>
      </c>
      <c r="Q406" s="235">
        <v>9.0000000000000006E-05</v>
      </c>
      <c r="R406" s="235">
        <f>Q406*H406</f>
        <v>0.013860000000000001</v>
      </c>
      <c r="S406" s="235">
        <v>0</v>
      </c>
      <c r="T406" s="236">
        <f>S406*H406</f>
        <v>0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231" t="s">
        <v>139</v>
      </c>
      <c r="AT406" s="231" t="s">
        <v>135</v>
      </c>
      <c r="AU406" s="231" t="s">
        <v>84</v>
      </c>
      <c r="AY406" s="16" t="s">
        <v>133</v>
      </c>
      <c r="BE406" s="232">
        <f>IF(N406="základní",J406,0)</f>
        <v>0</v>
      </c>
      <c r="BF406" s="232">
        <f>IF(N406="snížená",J406,0)</f>
        <v>0</v>
      </c>
      <c r="BG406" s="232">
        <f>IF(N406="zákl. přenesená",J406,0)</f>
        <v>0</v>
      </c>
      <c r="BH406" s="232">
        <f>IF(N406="sníž. přenesená",J406,0)</f>
        <v>0</v>
      </c>
      <c r="BI406" s="232">
        <f>IF(N406="nulová",J406,0)</f>
        <v>0</v>
      </c>
      <c r="BJ406" s="16" t="s">
        <v>82</v>
      </c>
      <c r="BK406" s="232">
        <f>ROUND(I406*H406,2)</f>
        <v>0</v>
      </c>
      <c r="BL406" s="16" t="s">
        <v>139</v>
      </c>
      <c r="BM406" s="231" t="s">
        <v>1115</v>
      </c>
    </row>
    <row r="407" s="13" customFormat="1">
      <c r="A407" s="13"/>
      <c r="B407" s="242"/>
      <c r="C407" s="243"/>
      <c r="D407" s="244" t="s">
        <v>649</v>
      </c>
      <c r="E407" s="245" t="s">
        <v>1</v>
      </c>
      <c r="F407" s="246" t="s">
        <v>1116</v>
      </c>
      <c r="G407" s="243"/>
      <c r="H407" s="247">
        <v>154</v>
      </c>
      <c r="I407" s="248"/>
      <c r="J407" s="243"/>
      <c r="K407" s="243"/>
      <c r="L407" s="249"/>
      <c r="M407" s="250"/>
      <c r="N407" s="251"/>
      <c r="O407" s="251"/>
      <c r="P407" s="251"/>
      <c r="Q407" s="251"/>
      <c r="R407" s="251"/>
      <c r="S407" s="251"/>
      <c r="T407" s="252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53" t="s">
        <v>649</v>
      </c>
      <c r="AU407" s="253" t="s">
        <v>84</v>
      </c>
      <c r="AV407" s="13" t="s">
        <v>84</v>
      </c>
      <c r="AW407" s="13" t="s">
        <v>31</v>
      </c>
      <c r="AX407" s="13" t="s">
        <v>74</v>
      </c>
      <c r="AY407" s="253" t="s">
        <v>133</v>
      </c>
    </row>
    <row r="408" s="2" customFormat="1" ht="21.75" customHeight="1">
      <c r="A408" s="37"/>
      <c r="B408" s="38"/>
      <c r="C408" s="218" t="s">
        <v>1117</v>
      </c>
      <c r="D408" s="218" t="s">
        <v>135</v>
      </c>
      <c r="E408" s="219" t="s">
        <v>1118</v>
      </c>
      <c r="F408" s="220" t="s">
        <v>1119</v>
      </c>
      <c r="G408" s="221" t="s">
        <v>644</v>
      </c>
      <c r="H408" s="222">
        <v>28</v>
      </c>
      <c r="I408" s="223"/>
      <c r="J408" s="224">
        <f>ROUND(I408*H408,2)</f>
        <v>0</v>
      </c>
      <c r="K408" s="225"/>
      <c r="L408" s="43"/>
      <c r="M408" s="233" t="s">
        <v>1</v>
      </c>
      <c r="N408" s="234" t="s">
        <v>39</v>
      </c>
      <c r="O408" s="90"/>
      <c r="P408" s="235">
        <f>O408*H408</f>
        <v>0</v>
      </c>
      <c r="Q408" s="235">
        <v>0.00042000000000000002</v>
      </c>
      <c r="R408" s="235">
        <f>Q408*H408</f>
        <v>0.01176</v>
      </c>
      <c r="S408" s="235">
        <v>0</v>
      </c>
      <c r="T408" s="236">
        <f>S408*H408</f>
        <v>0</v>
      </c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R408" s="231" t="s">
        <v>139</v>
      </c>
      <c r="AT408" s="231" t="s">
        <v>135</v>
      </c>
      <c r="AU408" s="231" t="s">
        <v>84</v>
      </c>
      <c r="AY408" s="16" t="s">
        <v>133</v>
      </c>
      <c r="BE408" s="232">
        <f>IF(N408="základní",J408,0)</f>
        <v>0</v>
      </c>
      <c r="BF408" s="232">
        <f>IF(N408="snížená",J408,0)</f>
        <v>0</v>
      </c>
      <c r="BG408" s="232">
        <f>IF(N408="zákl. přenesená",J408,0)</f>
        <v>0</v>
      </c>
      <c r="BH408" s="232">
        <f>IF(N408="sníž. přenesená",J408,0)</f>
        <v>0</v>
      </c>
      <c r="BI408" s="232">
        <f>IF(N408="nulová",J408,0)</f>
        <v>0</v>
      </c>
      <c r="BJ408" s="16" t="s">
        <v>82</v>
      </c>
      <c r="BK408" s="232">
        <f>ROUND(I408*H408,2)</f>
        <v>0</v>
      </c>
      <c r="BL408" s="16" t="s">
        <v>139</v>
      </c>
      <c r="BM408" s="231" t="s">
        <v>1120</v>
      </c>
    </row>
    <row r="409" s="13" customFormat="1">
      <c r="A409" s="13"/>
      <c r="B409" s="242"/>
      <c r="C409" s="243"/>
      <c r="D409" s="244" t="s">
        <v>649</v>
      </c>
      <c r="E409" s="245" t="s">
        <v>1</v>
      </c>
      <c r="F409" s="246" t="s">
        <v>1121</v>
      </c>
      <c r="G409" s="243"/>
      <c r="H409" s="247">
        <v>28</v>
      </c>
      <c r="I409" s="248"/>
      <c r="J409" s="243"/>
      <c r="K409" s="243"/>
      <c r="L409" s="249"/>
      <c r="M409" s="250"/>
      <c r="N409" s="251"/>
      <c r="O409" s="251"/>
      <c r="P409" s="251"/>
      <c r="Q409" s="251"/>
      <c r="R409" s="251"/>
      <c r="S409" s="251"/>
      <c r="T409" s="252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53" t="s">
        <v>649</v>
      </c>
      <c r="AU409" s="253" t="s">
        <v>84</v>
      </c>
      <c r="AV409" s="13" t="s">
        <v>84</v>
      </c>
      <c r="AW409" s="13" t="s">
        <v>31</v>
      </c>
      <c r="AX409" s="13" t="s">
        <v>74</v>
      </c>
      <c r="AY409" s="253" t="s">
        <v>133</v>
      </c>
    </row>
    <row r="410" s="2" customFormat="1" ht="24.15" customHeight="1">
      <c r="A410" s="37"/>
      <c r="B410" s="38"/>
      <c r="C410" s="218" t="s">
        <v>620</v>
      </c>
      <c r="D410" s="218" t="s">
        <v>135</v>
      </c>
      <c r="E410" s="219" t="s">
        <v>1122</v>
      </c>
      <c r="F410" s="220" t="s">
        <v>1123</v>
      </c>
      <c r="G410" s="221" t="s">
        <v>442</v>
      </c>
      <c r="H410" s="222">
        <v>3.4100000000000001</v>
      </c>
      <c r="I410" s="223"/>
      <c r="J410" s="224">
        <f>ROUND(I410*H410,2)</f>
        <v>0</v>
      </c>
      <c r="K410" s="225"/>
      <c r="L410" s="43"/>
      <c r="M410" s="233" t="s">
        <v>1</v>
      </c>
      <c r="N410" s="234" t="s">
        <v>39</v>
      </c>
      <c r="O410" s="90"/>
      <c r="P410" s="235">
        <f>O410*H410</f>
        <v>0</v>
      </c>
      <c r="Q410" s="235">
        <v>0</v>
      </c>
      <c r="R410" s="235">
        <f>Q410*H410</f>
        <v>0</v>
      </c>
      <c r="S410" s="235">
        <v>0.18099999999999999</v>
      </c>
      <c r="T410" s="236">
        <f>S410*H410</f>
        <v>0.61721000000000004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231" t="s">
        <v>139</v>
      </c>
      <c r="AT410" s="231" t="s">
        <v>135</v>
      </c>
      <c r="AU410" s="231" t="s">
        <v>84</v>
      </c>
      <c r="AY410" s="16" t="s">
        <v>133</v>
      </c>
      <c r="BE410" s="232">
        <f>IF(N410="základní",J410,0)</f>
        <v>0</v>
      </c>
      <c r="BF410" s="232">
        <f>IF(N410="snížená",J410,0)</f>
        <v>0</v>
      </c>
      <c r="BG410" s="232">
        <f>IF(N410="zákl. přenesená",J410,0)</f>
        <v>0</v>
      </c>
      <c r="BH410" s="232">
        <f>IF(N410="sníž. přenesená",J410,0)</f>
        <v>0</v>
      </c>
      <c r="BI410" s="232">
        <f>IF(N410="nulová",J410,0)</f>
        <v>0</v>
      </c>
      <c r="BJ410" s="16" t="s">
        <v>82</v>
      </c>
      <c r="BK410" s="232">
        <f>ROUND(I410*H410,2)</f>
        <v>0</v>
      </c>
      <c r="BL410" s="16" t="s">
        <v>139</v>
      </c>
      <c r="BM410" s="231" t="s">
        <v>1124</v>
      </c>
    </row>
    <row r="411" s="13" customFormat="1">
      <c r="A411" s="13"/>
      <c r="B411" s="242"/>
      <c r="C411" s="243"/>
      <c r="D411" s="244" t="s">
        <v>649</v>
      </c>
      <c r="E411" s="245" t="s">
        <v>1</v>
      </c>
      <c r="F411" s="246" t="s">
        <v>1125</v>
      </c>
      <c r="G411" s="243"/>
      <c r="H411" s="247">
        <v>3.4100000000000001</v>
      </c>
      <c r="I411" s="248"/>
      <c r="J411" s="243"/>
      <c r="K411" s="243"/>
      <c r="L411" s="249"/>
      <c r="M411" s="250"/>
      <c r="N411" s="251"/>
      <c r="O411" s="251"/>
      <c r="P411" s="251"/>
      <c r="Q411" s="251"/>
      <c r="R411" s="251"/>
      <c r="S411" s="251"/>
      <c r="T411" s="252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53" t="s">
        <v>649</v>
      </c>
      <c r="AU411" s="253" t="s">
        <v>84</v>
      </c>
      <c r="AV411" s="13" t="s">
        <v>84</v>
      </c>
      <c r="AW411" s="13" t="s">
        <v>31</v>
      </c>
      <c r="AX411" s="13" t="s">
        <v>74</v>
      </c>
      <c r="AY411" s="253" t="s">
        <v>133</v>
      </c>
    </row>
    <row r="412" s="2" customFormat="1" ht="24.15" customHeight="1">
      <c r="A412" s="37"/>
      <c r="B412" s="38"/>
      <c r="C412" s="218" t="s">
        <v>572</v>
      </c>
      <c r="D412" s="218" t="s">
        <v>135</v>
      </c>
      <c r="E412" s="219" t="s">
        <v>1126</v>
      </c>
      <c r="F412" s="220" t="s">
        <v>1127</v>
      </c>
      <c r="G412" s="221" t="s">
        <v>442</v>
      </c>
      <c r="H412" s="222">
        <v>19.059999999999999</v>
      </c>
      <c r="I412" s="223"/>
      <c r="J412" s="224">
        <f>ROUND(I412*H412,2)</f>
        <v>0</v>
      </c>
      <c r="K412" s="225"/>
      <c r="L412" s="43"/>
      <c r="M412" s="233" t="s">
        <v>1</v>
      </c>
      <c r="N412" s="234" t="s">
        <v>39</v>
      </c>
      <c r="O412" s="90"/>
      <c r="P412" s="235">
        <f>O412*H412</f>
        <v>0</v>
      </c>
      <c r="Q412" s="235">
        <v>0</v>
      </c>
      <c r="R412" s="235">
        <f>Q412*H412</f>
        <v>0</v>
      </c>
      <c r="S412" s="235">
        <v>0.26100000000000001</v>
      </c>
      <c r="T412" s="236">
        <f>S412*H412</f>
        <v>4.9746600000000001</v>
      </c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R412" s="231" t="s">
        <v>139</v>
      </c>
      <c r="AT412" s="231" t="s">
        <v>135</v>
      </c>
      <c r="AU412" s="231" t="s">
        <v>84</v>
      </c>
      <c r="AY412" s="16" t="s">
        <v>133</v>
      </c>
      <c r="BE412" s="232">
        <f>IF(N412="základní",J412,0)</f>
        <v>0</v>
      </c>
      <c r="BF412" s="232">
        <f>IF(N412="snížená",J412,0)</f>
        <v>0</v>
      </c>
      <c r="BG412" s="232">
        <f>IF(N412="zákl. přenesená",J412,0)</f>
        <v>0</v>
      </c>
      <c r="BH412" s="232">
        <f>IF(N412="sníž. přenesená",J412,0)</f>
        <v>0</v>
      </c>
      <c r="BI412" s="232">
        <f>IF(N412="nulová",J412,0)</f>
        <v>0</v>
      </c>
      <c r="BJ412" s="16" t="s">
        <v>82</v>
      </c>
      <c r="BK412" s="232">
        <f>ROUND(I412*H412,2)</f>
        <v>0</v>
      </c>
      <c r="BL412" s="16" t="s">
        <v>139</v>
      </c>
      <c r="BM412" s="231" t="s">
        <v>1128</v>
      </c>
    </row>
    <row r="413" s="13" customFormat="1">
      <c r="A413" s="13"/>
      <c r="B413" s="242"/>
      <c r="C413" s="243"/>
      <c r="D413" s="244" t="s">
        <v>649</v>
      </c>
      <c r="E413" s="245" t="s">
        <v>1</v>
      </c>
      <c r="F413" s="246" t="s">
        <v>1129</v>
      </c>
      <c r="G413" s="243"/>
      <c r="H413" s="247">
        <v>3.9199999999999999</v>
      </c>
      <c r="I413" s="248"/>
      <c r="J413" s="243"/>
      <c r="K413" s="243"/>
      <c r="L413" s="249"/>
      <c r="M413" s="250"/>
      <c r="N413" s="251"/>
      <c r="O413" s="251"/>
      <c r="P413" s="251"/>
      <c r="Q413" s="251"/>
      <c r="R413" s="251"/>
      <c r="S413" s="251"/>
      <c r="T413" s="252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53" t="s">
        <v>649</v>
      </c>
      <c r="AU413" s="253" t="s">
        <v>84</v>
      </c>
      <c r="AV413" s="13" t="s">
        <v>84</v>
      </c>
      <c r="AW413" s="13" t="s">
        <v>31</v>
      </c>
      <c r="AX413" s="13" t="s">
        <v>74</v>
      </c>
      <c r="AY413" s="253" t="s">
        <v>133</v>
      </c>
    </row>
    <row r="414" s="13" customFormat="1">
      <c r="A414" s="13"/>
      <c r="B414" s="242"/>
      <c r="C414" s="243"/>
      <c r="D414" s="244" t="s">
        <v>649</v>
      </c>
      <c r="E414" s="245" t="s">
        <v>1</v>
      </c>
      <c r="F414" s="246" t="s">
        <v>1130</v>
      </c>
      <c r="G414" s="243"/>
      <c r="H414" s="247">
        <v>12.08</v>
      </c>
      <c r="I414" s="248"/>
      <c r="J414" s="243"/>
      <c r="K414" s="243"/>
      <c r="L414" s="249"/>
      <c r="M414" s="250"/>
      <c r="N414" s="251"/>
      <c r="O414" s="251"/>
      <c r="P414" s="251"/>
      <c r="Q414" s="251"/>
      <c r="R414" s="251"/>
      <c r="S414" s="251"/>
      <c r="T414" s="25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53" t="s">
        <v>649</v>
      </c>
      <c r="AU414" s="253" t="s">
        <v>84</v>
      </c>
      <c r="AV414" s="13" t="s">
        <v>84</v>
      </c>
      <c r="AW414" s="13" t="s">
        <v>31</v>
      </c>
      <c r="AX414" s="13" t="s">
        <v>74</v>
      </c>
      <c r="AY414" s="253" t="s">
        <v>133</v>
      </c>
    </row>
    <row r="415" s="13" customFormat="1">
      <c r="A415" s="13"/>
      <c r="B415" s="242"/>
      <c r="C415" s="243"/>
      <c r="D415" s="244" t="s">
        <v>649</v>
      </c>
      <c r="E415" s="245" t="s">
        <v>1</v>
      </c>
      <c r="F415" s="246" t="s">
        <v>1131</v>
      </c>
      <c r="G415" s="243"/>
      <c r="H415" s="247">
        <v>3.0600000000000001</v>
      </c>
      <c r="I415" s="248"/>
      <c r="J415" s="243"/>
      <c r="K415" s="243"/>
      <c r="L415" s="249"/>
      <c r="M415" s="250"/>
      <c r="N415" s="251"/>
      <c r="O415" s="251"/>
      <c r="P415" s="251"/>
      <c r="Q415" s="251"/>
      <c r="R415" s="251"/>
      <c r="S415" s="251"/>
      <c r="T415" s="252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53" t="s">
        <v>649</v>
      </c>
      <c r="AU415" s="253" t="s">
        <v>84</v>
      </c>
      <c r="AV415" s="13" t="s">
        <v>84</v>
      </c>
      <c r="AW415" s="13" t="s">
        <v>31</v>
      </c>
      <c r="AX415" s="13" t="s">
        <v>74</v>
      </c>
      <c r="AY415" s="253" t="s">
        <v>133</v>
      </c>
    </row>
    <row r="416" s="2" customFormat="1" ht="24.15" customHeight="1">
      <c r="A416" s="37"/>
      <c r="B416" s="38"/>
      <c r="C416" s="218" t="s">
        <v>562</v>
      </c>
      <c r="D416" s="218" t="s">
        <v>135</v>
      </c>
      <c r="E416" s="219" t="s">
        <v>1132</v>
      </c>
      <c r="F416" s="220" t="s">
        <v>1133</v>
      </c>
      <c r="G416" s="221" t="s">
        <v>229</v>
      </c>
      <c r="H416" s="222">
        <v>1.1100000000000001</v>
      </c>
      <c r="I416" s="223"/>
      <c r="J416" s="224">
        <f>ROUND(I416*H416,2)</f>
        <v>0</v>
      </c>
      <c r="K416" s="225"/>
      <c r="L416" s="43"/>
      <c r="M416" s="233" t="s">
        <v>1</v>
      </c>
      <c r="N416" s="234" t="s">
        <v>39</v>
      </c>
      <c r="O416" s="90"/>
      <c r="P416" s="235">
        <f>O416*H416</f>
        <v>0</v>
      </c>
      <c r="Q416" s="235">
        <v>0</v>
      </c>
      <c r="R416" s="235">
        <f>Q416*H416</f>
        <v>0</v>
      </c>
      <c r="S416" s="235">
        <v>1.8</v>
      </c>
      <c r="T416" s="236">
        <f>S416*H416</f>
        <v>1.9980000000000002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231" t="s">
        <v>139</v>
      </c>
      <c r="AT416" s="231" t="s">
        <v>135</v>
      </c>
      <c r="AU416" s="231" t="s">
        <v>84</v>
      </c>
      <c r="AY416" s="16" t="s">
        <v>133</v>
      </c>
      <c r="BE416" s="232">
        <f>IF(N416="základní",J416,0)</f>
        <v>0</v>
      </c>
      <c r="BF416" s="232">
        <f>IF(N416="snížená",J416,0)</f>
        <v>0</v>
      </c>
      <c r="BG416" s="232">
        <f>IF(N416="zákl. přenesená",J416,0)</f>
        <v>0</v>
      </c>
      <c r="BH416" s="232">
        <f>IF(N416="sníž. přenesená",J416,0)</f>
        <v>0</v>
      </c>
      <c r="BI416" s="232">
        <f>IF(N416="nulová",J416,0)</f>
        <v>0</v>
      </c>
      <c r="BJ416" s="16" t="s">
        <v>82</v>
      </c>
      <c r="BK416" s="232">
        <f>ROUND(I416*H416,2)</f>
        <v>0</v>
      </c>
      <c r="BL416" s="16" t="s">
        <v>139</v>
      </c>
      <c r="BM416" s="231" t="s">
        <v>1134</v>
      </c>
    </row>
    <row r="417" s="13" customFormat="1">
      <c r="A417" s="13"/>
      <c r="B417" s="242"/>
      <c r="C417" s="243"/>
      <c r="D417" s="244" t="s">
        <v>649</v>
      </c>
      <c r="E417" s="245" t="s">
        <v>1</v>
      </c>
      <c r="F417" s="246" t="s">
        <v>1135</v>
      </c>
      <c r="G417" s="243"/>
      <c r="H417" s="247">
        <v>0.91800000000000004</v>
      </c>
      <c r="I417" s="248"/>
      <c r="J417" s="243"/>
      <c r="K417" s="243"/>
      <c r="L417" s="249"/>
      <c r="M417" s="250"/>
      <c r="N417" s="251"/>
      <c r="O417" s="251"/>
      <c r="P417" s="251"/>
      <c r="Q417" s="251"/>
      <c r="R417" s="251"/>
      <c r="S417" s="251"/>
      <c r="T417" s="252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53" t="s">
        <v>649</v>
      </c>
      <c r="AU417" s="253" t="s">
        <v>84</v>
      </c>
      <c r="AV417" s="13" t="s">
        <v>84</v>
      </c>
      <c r="AW417" s="13" t="s">
        <v>31</v>
      </c>
      <c r="AX417" s="13" t="s">
        <v>74</v>
      </c>
      <c r="AY417" s="253" t="s">
        <v>133</v>
      </c>
    </row>
    <row r="418" s="13" customFormat="1">
      <c r="A418" s="13"/>
      <c r="B418" s="242"/>
      <c r="C418" s="243"/>
      <c r="D418" s="244" t="s">
        <v>649</v>
      </c>
      <c r="E418" s="245" t="s">
        <v>1</v>
      </c>
      <c r="F418" s="246" t="s">
        <v>1136</v>
      </c>
      <c r="G418" s="243"/>
      <c r="H418" s="247">
        <v>0.192</v>
      </c>
      <c r="I418" s="248"/>
      <c r="J418" s="243"/>
      <c r="K418" s="243"/>
      <c r="L418" s="249"/>
      <c r="M418" s="250"/>
      <c r="N418" s="251"/>
      <c r="O418" s="251"/>
      <c r="P418" s="251"/>
      <c r="Q418" s="251"/>
      <c r="R418" s="251"/>
      <c r="S418" s="251"/>
      <c r="T418" s="252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53" t="s">
        <v>649</v>
      </c>
      <c r="AU418" s="253" t="s">
        <v>84</v>
      </c>
      <c r="AV418" s="13" t="s">
        <v>84</v>
      </c>
      <c r="AW418" s="13" t="s">
        <v>31</v>
      </c>
      <c r="AX418" s="13" t="s">
        <v>74</v>
      </c>
      <c r="AY418" s="253" t="s">
        <v>133</v>
      </c>
    </row>
    <row r="419" s="2" customFormat="1" ht="16.5" customHeight="1">
      <c r="A419" s="37"/>
      <c r="B419" s="38"/>
      <c r="C419" s="218" t="s">
        <v>576</v>
      </c>
      <c r="D419" s="218" t="s">
        <v>135</v>
      </c>
      <c r="E419" s="219" t="s">
        <v>1137</v>
      </c>
      <c r="F419" s="220" t="s">
        <v>1138</v>
      </c>
      <c r="G419" s="221" t="s">
        <v>442</v>
      </c>
      <c r="H419" s="222">
        <v>0.67500000000000004</v>
      </c>
      <c r="I419" s="223"/>
      <c r="J419" s="224">
        <f>ROUND(I419*H419,2)</f>
        <v>0</v>
      </c>
      <c r="K419" s="225"/>
      <c r="L419" s="43"/>
      <c r="M419" s="233" t="s">
        <v>1</v>
      </c>
      <c r="N419" s="234" t="s">
        <v>39</v>
      </c>
      <c r="O419" s="90"/>
      <c r="P419" s="235">
        <f>O419*H419</f>
        <v>0</v>
      </c>
      <c r="Q419" s="235">
        <v>0</v>
      </c>
      <c r="R419" s="235">
        <f>Q419*H419</f>
        <v>0</v>
      </c>
      <c r="S419" s="235">
        <v>0.16800000000000001</v>
      </c>
      <c r="T419" s="236">
        <f>S419*H419</f>
        <v>0.11340000000000002</v>
      </c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R419" s="231" t="s">
        <v>139</v>
      </c>
      <c r="AT419" s="231" t="s">
        <v>135</v>
      </c>
      <c r="AU419" s="231" t="s">
        <v>84</v>
      </c>
      <c r="AY419" s="16" t="s">
        <v>133</v>
      </c>
      <c r="BE419" s="232">
        <f>IF(N419="základní",J419,0)</f>
        <v>0</v>
      </c>
      <c r="BF419" s="232">
        <f>IF(N419="snížená",J419,0)</f>
        <v>0</v>
      </c>
      <c r="BG419" s="232">
        <f>IF(N419="zákl. přenesená",J419,0)</f>
        <v>0</v>
      </c>
      <c r="BH419" s="232">
        <f>IF(N419="sníž. přenesená",J419,0)</f>
        <v>0</v>
      </c>
      <c r="BI419" s="232">
        <f>IF(N419="nulová",J419,0)</f>
        <v>0</v>
      </c>
      <c r="BJ419" s="16" t="s">
        <v>82</v>
      </c>
      <c r="BK419" s="232">
        <f>ROUND(I419*H419,2)</f>
        <v>0</v>
      </c>
      <c r="BL419" s="16" t="s">
        <v>139</v>
      </c>
      <c r="BM419" s="231" t="s">
        <v>1139</v>
      </c>
    </row>
    <row r="420" s="13" customFormat="1">
      <c r="A420" s="13"/>
      <c r="B420" s="242"/>
      <c r="C420" s="243"/>
      <c r="D420" s="244" t="s">
        <v>649</v>
      </c>
      <c r="E420" s="245" t="s">
        <v>1</v>
      </c>
      <c r="F420" s="246" t="s">
        <v>1140</v>
      </c>
      <c r="G420" s="243"/>
      <c r="H420" s="247">
        <v>0.67500000000000004</v>
      </c>
      <c r="I420" s="248"/>
      <c r="J420" s="243"/>
      <c r="K420" s="243"/>
      <c r="L420" s="249"/>
      <c r="M420" s="250"/>
      <c r="N420" s="251"/>
      <c r="O420" s="251"/>
      <c r="P420" s="251"/>
      <c r="Q420" s="251"/>
      <c r="R420" s="251"/>
      <c r="S420" s="251"/>
      <c r="T420" s="252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53" t="s">
        <v>649</v>
      </c>
      <c r="AU420" s="253" t="s">
        <v>84</v>
      </c>
      <c r="AV420" s="13" t="s">
        <v>84</v>
      </c>
      <c r="AW420" s="13" t="s">
        <v>31</v>
      </c>
      <c r="AX420" s="13" t="s">
        <v>74</v>
      </c>
      <c r="AY420" s="253" t="s">
        <v>133</v>
      </c>
    </row>
    <row r="421" s="2" customFormat="1" ht="16.5" customHeight="1">
      <c r="A421" s="37"/>
      <c r="B421" s="38"/>
      <c r="C421" s="218" t="s">
        <v>1141</v>
      </c>
      <c r="D421" s="218" t="s">
        <v>135</v>
      </c>
      <c r="E421" s="219" t="s">
        <v>1142</v>
      </c>
      <c r="F421" s="220" t="s">
        <v>1143</v>
      </c>
      <c r="G421" s="221" t="s">
        <v>229</v>
      </c>
      <c r="H421" s="222">
        <v>1.9430000000000001</v>
      </c>
      <c r="I421" s="223"/>
      <c r="J421" s="224">
        <f>ROUND(I421*H421,2)</f>
        <v>0</v>
      </c>
      <c r="K421" s="225"/>
      <c r="L421" s="43"/>
      <c r="M421" s="233" t="s">
        <v>1</v>
      </c>
      <c r="N421" s="234" t="s">
        <v>39</v>
      </c>
      <c r="O421" s="90"/>
      <c r="P421" s="235">
        <f>O421*H421</f>
        <v>0</v>
      </c>
      <c r="Q421" s="235">
        <v>0</v>
      </c>
      <c r="R421" s="235">
        <f>Q421*H421</f>
        <v>0</v>
      </c>
      <c r="S421" s="235">
        <v>2.3999999999999999</v>
      </c>
      <c r="T421" s="236">
        <f>S421*H421</f>
        <v>4.6631999999999998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231" t="s">
        <v>139</v>
      </c>
      <c r="AT421" s="231" t="s">
        <v>135</v>
      </c>
      <c r="AU421" s="231" t="s">
        <v>84</v>
      </c>
      <c r="AY421" s="16" t="s">
        <v>133</v>
      </c>
      <c r="BE421" s="232">
        <f>IF(N421="základní",J421,0)</f>
        <v>0</v>
      </c>
      <c r="BF421" s="232">
        <f>IF(N421="snížená",J421,0)</f>
        <v>0</v>
      </c>
      <c r="BG421" s="232">
        <f>IF(N421="zákl. přenesená",J421,0)</f>
        <v>0</v>
      </c>
      <c r="BH421" s="232">
        <f>IF(N421="sníž. přenesená",J421,0)</f>
        <v>0</v>
      </c>
      <c r="BI421" s="232">
        <f>IF(N421="nulová",J421,0)</f>
        <v>0</v>
      </c>
      <c r="BJ421" s="16" t="s">
        <v>82</v>
      </c>
      <c r="BK421" s="232">
        <f>ROUND(I421*H421,2)</f>
        <v>0</v>
      </c>
      <c r="BL421" s="16" t="s">
        <v>139</v>
      </c>
      <c r="BM421" s="231" t="s">
        <v>1144</v>
      </c>
    </row>
    <row r="422" s="13" customFormat="1">
      <c r="A422" s="13"/>
      <c r="B422" s="242"/>
      <c r="C422" s="243"/>
      <c r="D422" s="244" t="s">
        <v>649</v>
      </c>
      <c r="E422" s="245" t="s">
        <v>1</v>
      </c>
      <c r="F422" s="246" t="s">
        <v>1145</v>
      </c>
      <c r="G422" s="243"/>
      <c r="H422" s="247">
        <v>1.9430000000000001</v>
      </c>
      <c r="I422" s="248"/>
      <c r="J422" s="243"/>
      <c r="K422" s="243"/>
      <c r="L422" s="249"/>
      <c r="M422" s="250"/>
      <c r="N422" s="251"/>
      <c r="O422" s="251"/>
      <c r="P422" s="251"/>
      <c r="Q422" s="251"/>
      <c r="R422" s="251"/>
      <c r="S422" s="251"/>
      <c r="T422" s="252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53" t="s">
        <v>649</v>
      </c>
      <c r="AU422" s="253" t="s">
        <v>84</v>
      </c>
      <c r="AV422" s="13" t="s">
        <v>84</v>
      </c>
      <c r="AW422" s="13" t="s">
        <v>31</v>
      </c>
      <c r="AX422" s="13" t="s">
        <v>74</v>
      </c>
      <c r="AY422" s="253" t="s">
        <v>133</v>
      </c>
    </row>
    <row r="423" s="2" customFormat="1" ht="37.8" customHeight="1">
      <c r="A423" s="37"/>
      <c r="B423" s="38"/>
      <c r="C423" s="218" t="s">
        <v>597</v>
      </c>
      <c r="D423" s="218" t="s">
        <v>135</v>
      </c>
      <c r="E423" s="219" t="s">
        <v>1146</v>
      </c>
      <c r="F423" s="220" t="s">
        <v>1147</v>
      </c>
      <c r="G423" s="221" t="s">
        <v>229</v>
      </c>
      <c r="H423" s="222">
        <v>6.5999999999999996</v>
      </c>
      <c r="I423" s="223"/>
      <c r="J423" s="224">
        <f>ROUND(I423*H423,2)</f>
        <v>0</v>
      </c>
      <c r="K423" s="225"/>
      <c r="L423" s="43"/>
      <c r="M423" s="233" t="s">
        <v>1</v>
      </c>
      <c r="N423" s="234" t="s">
        <v>39</v>
      </c>
      <c r="O423" s="90"/>
      <c r="P423" s="235">
        <f>O423*H423</f>
        <v>0</v>
      </c>
      <c r="Q423" s="235">
        <v>0</v>
      </c>
      <c r="R423" s="235">
        <f>Q423*H423</f>
        <v>0</v>
      </c>
      <c r="S423" s="235">
        <v>2.2000000000000002</v>
      </c>
      <c r="T423" s="236">
        <f>S423*H423</f>
        <v>14.52</v>
      </c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231" t="s">
        <v>139</v>
      </c>
      <c r="AT423" s="231" t="s">
        <v>135</v>
      </c>
      <c r="AU423" s="231" t="s">
        <v>84</v>
      </c>
      <c r="AY423" s="16" t="s">
        <v>133</v>
      </c>
      <c r="BE423" s="232">
        <f>IF(N423="základní",J423,0)</f>
        <v>0</v>
      </c>
      <c r="BF423" s="232">
        <f>IF(N423="snížená",J423,0)</f>
        <v>0</v>
      </c>
      <c r="BG423" s="232">
        <f>IF(N423="zákl. přenesená",J423,0)</f>
        <v>0</v>
      </c>
      <c r="BH423" s="232">
        <f>IF(N423="sníž. přenesená",J423,0)</f>
        <v>0</v>
      </c>
      <c r="BI423" s="232">
        <f>IF(N423="nulová",J423,0)</f>
        <v>0</v>
      </c>
      <c r="BJ423" s="16" t="s">
        <v>82</v>
      </c>
      <c r="BK423" s="232">
        <f>ROUND(I423*H423,2)</f>
        <v>0</v>
      </c>
      <c r="BL423" s="16" t="s">
        <v>139</v>
      </c>
      <c r="BM423" s="231" t="s">
        <v>1148</v>
      </c>
    </row>
    <row r="424" s="13" customFormat="1">
      <c r="A424" s="13"/>
      <c r="B424" s="242"/>
      <c r="C424" s="243"/>
      <c r="D424" s="244" t="s">
        <v>649</v>
      </c>
      <c r="E424" s="245" t="s">
        <v>1</v>
      </c>
      <c r="F424" s="246" t="s">
        <v>1048</v>
      </c>
      <c r="G424" s="243"/>
      <c r="H424" s="247">
        <v>6</v>
      </c>
      <c r="I424" s="248"/>
      <c r="J424" s="243"/>
      <c r="K424" s="243"/>
      <c r="L424" s="249"/>
      <c r="M424" s="250"/>
      <c r="N424" s="251"/>
      <c r="O424" s="251"/>
      <c r="P424" s="251"/>
      <c r="Q424" s="251"/>
      <c r="R424" s="251"/>
      <c r="S424" s="251"/>
      <c r="T424" s="252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53" t="s">
        <v>649</v>
      </c>
      <c r="AU424" s="253" t="s">
        <v>84</v>
      </c>
      <c r="AV424" s="13" t="s">
        <v>84</v>
      </c>
      <c r="AW424" s="13" t="s">
        <v>31</v>
      </c>
      <c r="AX424" s="13" t="s">
        <v>74</v>
      </c>
      <c r="AY424" s="253" t="s">
        <v>133</v>
      </c>
    </row>
    <row r="425" s="13" customFormat="1">
      <c r="A425" s="13"/>
      <c r="B425" s="242"/>
      <c r="C425" s="243"/>
      <c r="D425" s="244" t="s">
        <v>649</v>
      </c>
      <c r="E425" s="245" t="s">
        <v>1</v>
      </c>
      <c r="F425" s="246" t="s">
        <v>1043</v>
      </c>
      <c r="G425" s="243"/>
      <c r="H425" s="247">
        <v>0.59999999999999998</v>
      </c>
      <c r="I425" s="248"/>
      <c r="J425" s="243"/>
      <c r="K425" s="243"/>
      <c r="L425" s="249"/>
      <c r="M425" s="250"/>
      <c r="N425" s="251"/>
      <c r="O425" s="251"/>
      <c r="P425" s="251"/>
      <c r="Q425" s="251"/>
      <c r="R425" s="251"/>
      <c r="S425" s="251"/>
      <c r="T425" s="252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53" t="s">
        <v>649</v>
      </c>
      <c r="AU425" s="253" t="s">
        <v>84</v>
      </c>
      <c r="AV425" s="13" t="s">
        <v>84</v>
      </c>
      <c r="AW425" s="13" t="s">
        <v>31</v>
      </c>
      <c r="AX425" s="13" t="s">
        <v>74</v>
      </c>
      <c r="AY425" s="253" t="s">
        <v>133</v>
      </c>
    </row>
    <row r="426" s="2" customFormat="1" ht="33" customHeight="1">
      <c r="A426" s="37"/>
      <c r="B426" s="38"/>
      <c r="C426" s="218" t="s">
        <v>136</v>
      </c>
      <c r="D426" s="218" t="s">
        <v>135</v>
      </c>
      <c r="E426" s="219" t="s">
        <v>1149</v>
      </c>
      <c r="F426" s="220" t="s">
        <v>1150</v>
      </c>
      <c r="G426" s="221" t="s">
        <v>229</v>
      </c>
      <c r="H426" s="222">
        <v>6.5999999999999996</v>
      </c>
      <c r="I426" s="223"/>
      <c r="J426" s="224">
        <f>ROUND(I426*H426,2)</f>
        <v>0</v>
      </c>
      <c r="K426" s="225"/>
      <c r="L426" s="43"/>
      <c r="M426" s="233" t="s">
        <v>1</v>
      </c>
      <c r="N426" s="234" t="s">
        <v>39</v>
      </c>
      <c r="O426" s="90"/>
      <c r="P426" s="235">
        <f>O426*H426</f>
        <v>0</v>
      </c>
      <c r="Q426" s="235">
        <v>0</v>
      </c>
      <c r="R426" s="235">
        <f>Q426*H426</f>
        <v>0</v>
      </c>
      <c r="S426" s="235">
        <v>0.029000000000000001</v>
      </c>
      <c r="T426" s="236">
        <f>S426*H426</f>
        <v>0.19139999999999999</v>
      </c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R426" s="231" t="s">
        <v>139</v>
      </c>
      <c r="AT426" s="231" t="s">
        <v>135</v>
      </c>
      <c r="AU426" s="231" t="s">
        <v>84</v>
      </c>
      <c r="AY426" s="16" t="s">
        <v>133</v>
      </c>
      <c r="BE426" s="232">
        <f>IF(N426="základní",J426,0)</f>
        <v>0</v>
      </c>
      <c r="BF426" s="232">
        <f>IF(N426="snížená",J426,0)</f>
        <v>0</v>
      </c>
      <c r="BG426" s="232">
        <f>IF(N426="zákl. přenesená",J426,0)</f>
        <v>0</v>
      </c>
      <c r="BH426" s="232">
        <f>IF(N426="sníž. přenesená",J426,0)</f>
        <v>0</v>
      </c>
      <c r="BI426" s="232">
        <f>IF(N426="nulová",J426,0)</f>
        <v>0</v>
      </c>
      <c r="BJ426" s="16" t="s">
        <v>82</v>
      </c>
      <c r="BK426" s="232">
        <f>ROUND(I426*H426,2)</f>
        <v>0</v>
      </c>
      <c r="BL426" s="16" t="s">
        <v>139</v>
      </c>
      <c r="BM426" s="231" t="s">
        <v>1151</v>
      </c>
    </row>
    <row r="427" s="2" customFormat="1" ht="24.15" customHeight="1">
      <c r="A427" s="37"/>
      <c r="B427" s="38"/>
      <c r="C427" s="218" t="s">
        <v>1152</v>
      </c>
      <c r="D427" s="218" t="s">
        <v>135</v>
      </c>
      <c r="E427" s="219" t="s">
        <v>1153</v>
      </c>
      <c r="F427" s="220" t="s">
        <v>1154</v>
      </c>
      <c r="G427" s="221" t="s">
        <v>442</v>
      </c>
      <c r="H427" s="222">
        <v>70.498000000000005</v>
      </c>
      <c r="I427" s="223"/>
      <c r="J427" s="224">
        <f>ROUND(I427*H427,2)</f>
        <v>0</v>
      </c>
      <c r="K427" s="225"/>
      <c r="L427" s="43"/>
      <c r="M427" s="233" t="s">
        <v>1</v>
      </c>
      <c r="N427" s="234" t="s">
        <v>39</v>
      </c>
      <c r="O427" s="90"/>
      <c r="P427" s="235">
        <f>O427*H427</f>
        <v>0</v>
      </c>
      <c r="Q427" s="235">
        <v>0</v>
      </c>
      <c r="R427" s="235">
        <f>Q427*H427</f>
        <v>0</v>
      </c>
      <c r="S427" s="235">
        <v>0.041000000000000002</v>
      </c>
      <c r="T427" s="236">
        <f>S427*H427</f>
        <v>2.8904180000000004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231" t="s">
        <v>139</v>
      </c>
      <c r="AT427" s="231" t="s">
        <v>135</v>
      </c>
      <c r="AU427" s="231" t="s">
        <v>84</v>
      </c>
      <c r="AY427" s="16" t="s">
        <v>133</v>
      </c>
      <c r="BE427" s="232">
        <f>IF(N427="základní",J427,0)</f>
        <v>0</v>
      </c>
      <c r="BF427" s="232">
        <f>IF(N427="snížená",J427,0)</f>
        <v>0</v>
      </c>
      <c r="BG427" s="232">
        <f>IF(N427="zákl. přenesená",J427,0)</f>
        <v>0</v>
      </c>
      <c r="BH427" s="232">
        <f>IF(N427="sníž. přenesená",J427,0)</f>
        <v>0</v>
      </c>
      <c r="BI427" s="232">
        <f>IF(N427="nulová",J427,0)</f>
        <v>0</v>
      </c>
      <c r="BJ427" s="16" t="s">
        <v>82</v>
      </c>
      <c r="BK427" s="232">
        <f>ROUND(I427*H427,2)</f>
        <v>0</v>
      </c>
      <c r="BL427" s="16" t="s">
        <v>139</v>
      </c>
      <c r="BM427" s="231" t="s">
        <v>1155</v>
      </c>
    </row>
    <row r="428" s="14" customFormat="1">
      <c r="A428" s="14"/>
      <c r="B428" s="254"/>
      <c r="C428" s="255"/>
      <c r="D428" s="244" t="s">
        <v>649</v>
      </c>
      <c r="E428" s="256" t="s">
        <v>1</v>
      </c>
      <c r="F428" s="257" t="s">
        <v>1156</v>
      </c>
      <c r="G428" s="255"/>
      <c r="H428" s="256" t="s">
        <v>1</v>
      </c>
      <c r="I428" s="258"/>
      <c r="J428" s="255"/>
      <c r="K428" s="255"/>
      <c r="L428" s="259"/>
      <c r="M428" s="260"/>
      <c r="N428" s="261"/>
      <c r="O428" s="261"/>
      <c r="P428" s="261"/>
      <c r="Q428" s="261"/>
      <c r="R428" s="261"/>
      <c r="S428" s="261"/>
      <c r="T428" s="262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63" t="s">
        <v>649</v>
      </c>
      <c r="AU428" s="263" t="s">
        <v>84</v>
      </c>
      <c r="AV428" s="14" t="s">
        <v>82</v>
      </c>
      <c r="AW428" s="14" t="s">
        <v>31</v>
      </c>
      <c r="AX428" s="14" t="s">
        <v>74</v>
      </c>
      <c r="AY428" s="263" t="s">
        <v>133</v>
      </c>
    </row>
    <row r="429" s="13" customFormat="1">
      <c r="A429" s="13"/>
      <c r="B429" s="242"/>
      <c r="C429" s="243"/>
      <c r="D429" s="244" t="s">
        <v>649</v>
      </c>
      <c r="E429" s="245" t="s">
        <v>1</v>
      </c>
      <c r="F429" s="246" t="s">
        <v>1157</v>
      </c>
      <c r="G429" s="243"/>
      <c r="H429" s="247">
        <v>26.058</v>
      </c>
      <c r="I429" s="248"/>
      <c r="J429" s="243"/>
      <c r="K429" s="243"/>
      <c r="L429" s="249"/>
      <c r="M429" s="250"/>
      <c r="N429" s="251"/>
      <c r="O429" s="251"/>
      <c r="P429" s="251"/>
      <c r="Q429" s="251"/>
      <c r="R429" s="251"/>
      <c r="S429" s="251"/>
      <c r="T429" s="252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53" t="s">
        <v>649</v>
      </c>
      <c r="AU429" s="253" t="s">
        <v>84</v>
      </c>
      <c r="AV429" s="13" t="s">
        <v>84</v>
      </c>
      <c r="AW429" s="13" t="s">
        <v>31</v>
      </c>
      <c r="AX429" s="13" t="s">
        <v>74</v>
      </c>
      <c r="AY429" s="253" t="s">
        <v>133</v>
      </c>
    </row>
    <row r="430" s="14" customFormat="1">
      <c r="A430" s="14"/>
      <c r="B430" s="254"/>
      <c r="C430" s="255"/>
      <c r="D430" s="244" t="s">
        <v>649</v>
      </c>
      <c r="E430" s="256" t="s">
        <v>1</v>
      </c>
      <c r="F430" s="257" t="s">
        <v>1158</v>
      </c>
      <c r="G430" s="255"/>
      <c r="H430" s="256" t="s">
        <v>1</v>
      </c>
      <c r="I430" s="258"/>
      <c r="J430" s="255"/>
      <c r="K430" s="255"/>
      <c r="L430" s="259"/>
      <c r="M430" s="260"/>
      <c r="N430" s="261"/>
      <c r="O430" s="261"/>
      <c r="P430" s="261"/>
      <c r="Q430" s="261"/>
      <c r="R430" s="261"/>
      <c r="S430" s="261"/>
      <c r="T430" s="262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63" t="s">
        <v>649</v>
      </c>
      <c r="AU430" s="263" t="s">
        <v>84</v>
      </c>
      <c r="AV430" s="14" t="s">
        <v>82</v>
      </c>
      <c r="AW430" s="14" t="s">
        <v>31</v>
      </c>
      <c r="AX430" s="14" t="s">
        <v>74</v>
      </c>
      <c r="AY430" s="263" t="s">
        <v>133</v>
      </c>
    </row>
    <row r="431" s="13" customFormat="1">
      <c r="A431" s="13"/>
      <c r="B431" s="242"/>
      <c r="C431" s="243"/>
      <c r="D431" s="244" t="s">
        <v>649</v>
      </c>
      <c r="E431" s="245" t="s">
        <v>1</v>
      </c>
      <c r="F431" s="246" t="s">
        <v>1159</v>
      </c>
      <c r="G431" s="243"/>
      <c r="H431" s="247">
        <v>44.439999999999998</v>
      </c>
      <c r="I431" s="248"/>
      <c r="J431" s="243"/>
      <c r="K431" s="243"/>
      <c r="L431" s="249"/>
      <c r="M431" s="250"/>
      <c r="N431" s="251"/>
      <c r="O431" s="251"/>
      <c r="P431" s="251"/>
      <c r="Q431" s="251"/>
      <c r="R431" s="251"/>
      <c r="S431" s="251"/>
      <c r="T431" s="252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53" t="s">
        <v>649</v>
      </c>
      <c r="AU431" s="253" t="s">
        <v>84</v>
      </c>
      <c r="AV431" s="13" t="s">
        <v>84</v>
      </c>
      <c r="AW431" s="13" t="s">
        <v>31</v>
      </c>
      <c r="AX431" s="13" t="s">
        <v>74</v>
      </c>
      <c r="AY431" s="253" t="s">
        <v>133</v>
      </c>
    </row>
    <row r="432" s="2" customFormat="1" ht="24.15" customHeight="1">
      <c r="A432" s="37"/>
      <c r="B432" s="38"/>
      <c r="C432" s="218" t="s">
        <v>1160</v>
      </c>
      <c r="D432" s="218" t="s">
        <v>135</v>
      </c>
      <c r="E432" s="219" t="s">
        <v>1161</v>
      </c>
      <c r="F432" s="220" t="s">
        <v>1162</v>
      </c>
      <c r="G432" s="221" t="s">
        <v>229</v>
      </c>
      <c r="H432" s="222">
        <v>1.583</v>
      </c>
      <c r="I432" s="223"/>
      <c r="J432" s="224">
        <f>ROUND(I432*H432,2)</f>
        <v>0</v>
      </c>
      <c r="K432" s="225"/>
      <c r="L432" s="43"/>
      <c r="M432" s="233" t="s">
        <v>1</v>
      </c>
      <c r="N432" s="234" t="s">
        <v>39</v>
      </c>
      <c r="O432" s="90"/>
      <c r="P432" s="235">
        <f>O432*H432</f>
        <v>0</v>
      </c>
      <c r="Q432" s="235">
        <v>0</v>
      </c>
      <c r="R432" s="235">
        <f>Q432*H432</f>
        <v>0</v>
      </c>
      <c r="S432" s="235">
        <v>1.95</v>
      </c>
      <c r="T432" s="236">
        <f>S432*H432</f>
        <v>3.0868499999999996</v>
      </c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R432" s="231" t="s">
        <v>139</v>
      </c>
      <c r="AT432" s="231" t="s">
        <v>135</v>
      </c>
      <c r="AU432" s="231" t="s">
        <v>84</v>
      </c>
      <c r="AY432" s="16" t="s">
        <v>133</v>
      </c>
      <c r="BE432" s="232">
        <f>IF(N432="základní",J432,0)</f>
        <v>0</v>
      </c>
      <c r="BF432" s="232">
        <f>IF(N432="snížená",J432,0)</f>
        <v>0</v>
      </c>
      <c r="BG432" s="232">
        <f>IF(N432="zákl. přenesená",J432,0)</f>
        <v>0</v>
      </c>
      <c r="BH432" s="232">
        <f>IF(N432="sníž. přenesená",J432,0)</f>
        <v>0</v>
      </c>
      <c r="BI432" s="232">
        <f>IF(N432="nulová",J432,0)</f>
        <v>0</v>
      </c>
      <c r="BJ432" s="16" t="s">
        <v>82</v>
      </c>
      <c r="BK432" s="232">
        <f>ROUND(I432*H432,2)</f>
        <v>0</v>
      </c>
      <c r="BL432" s="16" t="s">
        <v>139</v>
      </c>
      <c r="BM432" s="231" t="s">
        <v>1163</v>
      </c>
    </row>
    <row r="433" s="13" customFormat="1">
      <c r="A433" s="13"/>
      <c r="B433" s="242"/>
      <c r="C433" s="243"/>
      <c r="D433" s="244" t="s">
        <v>649</v>
      </c>
      <c r="E433" s="245" t="s">
        <v>1</v>
      </c>
      <c r="F433" s="246" t="s">
        <v>1164</v>
      </c>
      <c r="G433" s="243"/>
      <c r="H433" s="247">
        <v>0.79700000000000004</v>
      </c>
      <c r="I433" s="248"/>
      <c r="J433" s="243"/>
      <c r="K433" s="243"/>
      <c r="L433" s="249"/>
      <c r="M433" s="250"/>
      <c r="N433" s="251"/>
      <c r="O433" s="251"/>
      <c r="P433" s="251"/>
      <c r="Q433" s="251"/>
      <c r="R433" s="251"/>
      <c r="S433" s="251"/>
      <c r="T433" s="252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53" t="s">
        <v>649</v>
      </c>
      <c r="AU433" s="253" t="s">
        <v>84</v>
      </c>
      <c r="AV433" s="13" t="s">
        <v>84</v>
      </c>
      <c r="AW433" s="13" t="s">
        <v>31</v>
      </c>
      <c r="AX433" s="13" t="s">
        <v>74</v>
      </c>
      <c r="AY433" s="253" t="s">
        <v>133</v>
      </c>
    </row>
    <row r="434" s="13" customFormat="1">
      <c r="A434" s="13"/>
      <c r="B434" s="242"/>
      <c r="C434" s="243"/>
      <c r="D434" s="244" t="s">
        <v>649</v>
      </c>
      <c r="E434" s="245" t="s">
        <v>1</v>
      </c>
      <c r="F434" s="246" t="s">
        <v>1165</v>
      </c>
      <c r="G434" s="243"/>
      <c r="H434" s="247">
        <v>0.78600000000000003</v>
      </c>
      <c r="I434" s="248"/>
      <c r="J434" s="243"/>
      <c r="K434" s="243"/>
      <c r="L434" s="249"/>
      <c r="M434" s="250"/>
      <c r="N434" s="251"/>
      <c r="O434" s="251"/>
      <c r="P434" s="251"/>
      <c r="Q434" s="251"/>
      <c r="R434" s="251"/>
      <c r="S434" s="251"/>
      <c r="T434" s="252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53" t="s">
        <v>649</v>
      </c>
      <c r="AU434" s="253" t="s">
        <v>84</v>
      </c>
      <c r="AV434" s="13" t="s">
        <v>84</v>
      </c>
      <c r="AW434" s="13" t="s">
        <v>31</v>
      </c>
      <c r="AX434" s="13" t="s">
        <v>74</v>
      </c>
      <c r="AY434" s="253" t="s">
        <v>133</v>
      </c>
    </row>
    <row r="435" s="2" customFormat="1" ht="24.15" customHeight="1">
      <c r="A435" s="37"/>
      <c r="B435" s="38"/>
      <c r="C435" s="218" t="s">
        <v>1166</v>
      </c>
      <c r="D435" s="218" t="s">
        <v>135</v>
      </c>
      <c r="E435" s="219" t="s">
        <v>1167</v>
      </c>
      <c r="F435" s="220" t="s">
        <v>1168</v>
      </c>
      <c r="G435" s="221" t="s">
        <v>229</v>
      </c>
      <c r="H435" s="222">
        <v>5.657</v>
      </c>
      <c r="I435" s="223"/>
      <c r="J435" s="224">
        <f>ROUND(I435*H435,2)</f>
        <v>0</v>
      </c>
      <c r="K435" s="225"/>
      <c r="L435" s="43"/>
      <c r="M435" s="233" t="s">
        <v>1</v>
      </c>
      <c r="N435" s="234" t="s">
        <v>39</v>
      </c>
      <c r="O435" s="90"/>
      <c r="P435" s="235">
        <f>O435*H435</f>
        <v>0</v>
      </c>
      <c r="Q435" s="235">
        <v>0</v>
      </c>
      <c r="R435" s="235">
        <f>Q435*H435</f>
        <v>0</v>
      </c>
      <c r="S435" s="235">
        <v>1.95</v>
      </c>
      <c r="T435" s="236">
        <f>S435*H435</f>
        <v>11.03115</v>
      </c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R435" s="231" t="s">
        <v>139</v>
      </c>
      <c r="AT435" s="231" t="s">
        <v>135</v>
      </c>
      <c r="AU435" s="231" t="s">
        <v>84</v>
      </c>
      <c r="AY435" s="16" t="s">
        <v>133</v>
      </c>
      <c r="BE435" s="232">
        <f>IF(N435="základní",J435,0)</f>
        <v>0</v>
      </c>
      <c r="BF435" s="232">
        <f>IF(N435="snížená",J435,0)</f>
        <v>0</v>
      </c>
      <c r="BG435" s="232">
        <f>IF(N435="zákl. přenesená",J435,0)</f>
        <v>0</v>
      </c>
      <c r="BH435" s="232">
        <f>IF(N435="sníž. přenesená",J435,0)</f>
        <v>0</v>
      </c>
      <c r="BI435" s="232">
        <f>IF(N435="nulová",J435,0)</f>
        <v>0</v>
      </c>
      <c r="BJ435" s="16" t="s">
        <v>82</v>
      </c>
      <c r="BK435" s="232">
        <f>ROUND(I435*H435,2)</f>
        <v>0</v>
      </c>
      <c r="BL435" s="16" t="s">
        <v>139</v>
      </c>
      <c r="BM435" s="231" t="s">
        <v>1169</v>
      </c>
    </row>
    <row r="436" s="13" customFormat="1">
      <c r="A436" s="13"/>
      <c r="B436" s="242"/>
      <c r="C436" s="243"/>
      <c r="D436" s="244" t="s">
        <v>649</v>
      </c>
      <c r="E436" s="245" t="s">
        <v>1</v>
      </c>
      <c r="F436" s="246" t="s">
        <v>1170</v>
      </c>
      <c r="G436" s="243"/>
      <c r="H436" s="247">
        <v>5.657</v>
      </c>
      <c r="I436" s="248"/>
      <c r="J436" s="243"/>
      <c r="K436" s="243"/>
      <c r="L436" s="249"/>
      <c r="M436" s="250"/>
      <c r="N436" s="251"/>
      <c r="O436" s="251"/>
      <c r="P436" s="251"/>
      <c r="Q436" s="251"/>
      <c r="R436" s="251"/>
      <c r="S436" s="251"/>
      <c r="T436" s="252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53" t="s">
        <v>649</v>
      </c>
      <c r="AU436" s="253" t="s">
        <v>84</v>
      </c>
      <c r="AV436" s="13" t="s">
        <v>84</v>
      </c>
      <c r="AW436" s="13" t="s">
        <v>31</v>
      </c>
      <c r="AX436" s="13" t="s">
        <v>74</v>
      </c>
      <c r="AY436" s="253" t="s">
        <v>133</v>
      </c>
    </row>
    <row r="437" s="2" customFormat="1" ht="24.15" customHeight="1">
      <c r="A437" s="37"/>
      <c r="B437" s="38"/>
      <c r="C437" s="218" t="s">
        <v>1171</v>
      </c>
      <c r="D437" s="218" t="s">
        <v>135</v>
      </c>
      <c r="E437" s="219" t="s">
        <v>1172</v>
      </c>
      <c r="F437" s="220" t="s">
        <v>1173</v>
      </c>
      <c r="G437" s="221" t="s">
        <v>229</v>
      </c>
      <c r="H437" s="222">
        <v>6.8399999999999999</v>
      </c>
      <c r="I437" s="223"/>
      <c r="J437" s="224">
        <f>ROUND(I437*H437,2)</f>
        <v>0</v>
      </c>
      <c r="K437" s="225"/>
      <c r="L437" s="43"/>
      <c r="M437" s="233" t="s">
        <v>1</v>
      </c>
      <c r="N437" s="234" t="s">
        <v>39</v>
      </c>
      <c r="O437" s="90"/>
      <c r="P437" s="235">
        <f>O437*H437</f>
        <v>0</v>
      </c>
      <c r="Q437" s="235">
        <v>0</v>
      </c>
      <c r="R437" s="235">
        <f>Q437*H437</f>
        <v>0</v>
      </c>
      <c r="S437" s="235">
        <v>1.95</v>
      </c>
      <c r="T437" s="236">
        <f>S437*H437</f>
        <v>13.337999999999999</v>
      </c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R437" s="231" t="s">
        <v>139</v>
      </c>
      <c r="AT437" s="231" t="s">
        <v>135</v>
      </c>
      <c r="AU437" s="231" t="s">
        <v>84</v>
      </c>
      <c r="AY437" s="16" t="s">
        <v>133</v>
      </c>
      <c r="BE437" s="232">
        <f>IF(N437="základní",J437,0)</f>
        <v>0</v>
      </c>
      <c r="BF437" s="232">
        <f>IF(N437="snížená",J437,0)</f>
        <v>0</v>
      </c>
      <c r="BG437" s="232">
        <f>IF(N437="zákl. přenesená",J437,0)</f>
        <v>0</v>
      </c>
      <c r="BH437" s="232">
        <f>IF(N437="sníž. přenesená",J437,0)</f>
        <v>0</v>
      </c>
      <c r="BI437" s="232">
        <f>IF(N437="nulová",J437,0)</f>
        <v>0</v>
      </c>
      <c r="BJ437" s="16" t="s">
        <v>82</v>
      </c>
      <c r="BK437" s="232">
        <f>ROUND(I437*H437,2)</f>
        <v>0</v>
      </c>
      <c r="BL437" s="16" t="s">
        <v>139</v>
      </c>
      <c r="BM437" s="231" t="s">
        <v>1174</v>
      </c>
    </row>
    <row r="438" s="13" customFormat="1">
      <c r="A438" s="13"/>
      <c r="B438" s="242"/>
      <c r="C438" s="243"/>
      <c r="D438" s="244" t="s">
        <v>649</v>
      </c>
      <c r="E438" s="245" t="s">
        <v>1</v>
      </c>
      <c r="F438" s="246" t="s">
        <v>1175</v>
      </c>
      <c r="G438" s="243"/>
      <c r="H438" s="247">
        <v>6.8399999999999999</v>
      </c>
      <c r="I438" s="248"/>
      <c r="J438" s="243"/>
      <c r="K438" s="243"/>
      <c r="L438" s="249"/>
      <c r="M438" s="250"/>
      <c r="N438" s="251"/>
      <c r="O438" s="251"/>
      <c r="P438" s="251"/>
      <c r="Q438" s="251"/>
      <c r="R438" s="251"/>
      <c r="S438" s="251"/>
      <c r="T438" s="252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53" t="s">
        <v>649</v>
      </c>
      <c r="AU438" s="253" t="s">
        <v>84</v>
      </c>
      <c r="AV438" s="13" t="s">
        <v>84</v>
      </c>
      <c r="AW438" s="13" t="s">
        <v>31</v>
      </c>
      <c r="AX438" s="13" t="s">
        <v>74</v>
      </c>
      <c r="AY438" s="253" t="s">
        <v>133</v>
      </c>
    </row>
    <row r="439" s="2" customFormat="1" ht="24.15" customHeight="1">
      <c r="A439" s="37"/>
      <c r="B439" s="38"/>
      <c r="C439" s="218" t="s">
        <v>1176</v>
      </c>
      <c r="D439" s="218" t="s">
        <v>135</v>
      </c>
      <c r="E439" s="219" t="s">
        <v>1177</v>
      </c>
      <c r="F439" s="220" t="s">
        <v>1178</v>
      </c>
      <c r="G439" s="221" t="s">
        <v>150</v>
      </c>
      <c r="H439" s="222">
        <v>71</v>
      </c>
      <c r="I439" s="223"/>
      <c r="J439" s="224">
        <f>ROUND(I439*H439,2)</f>
        <v>0</v>
      </c>
      <c r="K439" s="225"/>
      <c r="L439" s="43"/>
      <c r="M439" s="233" t="s">
        <v>1</v>
      </c>
      <c r="N439" s="234" t="s">
        <v>39</v>
      </c>
      <c r="O439" s="90"/>
      <c r="P439" s="235">
        <f>O439*H439</f>
        <v>0</v>
      </c>
      <c r="Q439" s="235">
        <v>0</v>
      </c>
      <c r="R439" s="235">
        <f>Q439*H439</f>
        <v>0</v>
      </c>
      <c r="S439" s="235">
        <v>0.017999999999999999</v>
      </c>
      <c r="T439" s="236">
        <f>S439*H439</f>
        <v>1.2779999999999998</v>
      </c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R439" s="231" t="s">
        <v>139</v>
      </c>
      <c r="AT439" s="231" t="s">
        <v>135</v>
      </c>
      <c r="AU439" s="231" t="s">
        <v>84</v>
      </c>
      <c r="AY439" s="16" t="s">
        <v>133</v>
      </c>
      <c r="BE439" s="232">
        <f>IF(N439="základní",J439,0)</f>
        <v>0</v>
      </c>
      <c r="BF439" s="232">
        <f>IF(N439="snížená",J439,0)</f>
        <v>0</v>
      </c>
      <c r="BG439" s="232">
        <f>IF(N439="zákl. přenesená",J439,0)</f>
        <v>0</v>
      </c>
      <c r="BH439" s="232">
        <f>IF(N439="sníž. přenesená",J439,0)</f>
        <v>0</v>
      </c>
      <c r="BI439" s="232">
        <f>IF(N439="nulová",J439,0)</f>
        <v>0</v>
      </c>
      <c r="BJ439" s="16" t="s">
        <v>82</v>
      </c>
      <c r="BK439" s="232">
        <f>ROUND(I439*H439,2)</f>
        <v>0</v>
      </c>
      <c r="BL439" s="16" t="s">
        <v>139</v>
      </c>
      <c r="BM439" s="231" t="s">
        <v>1179</v>
      </c>
    </row>
    <row r="440" s="13" customFormat="1">
      <c r="A440" s="13"/>
      <c r="B440" s="242"/>
      <c r="C440" s="243"/>
      <c r="D440" s="244" t="s">
        <v>649</v>
      </c>
      <c r="E440" s="245" t="s">
        <v>1</v>
      </c>
      <c r="F440" s="246" t="s">
        <v>1180</v>
      </c>
      <c r="G440" s="243"/>
      <c r="H440" s="247">
        <v>41.600000000000001</v>
      </c>
      <c r="I440" s="248"/>
      <c r="J440" s="243"/>
      <c r="K440" s="243"/>
      <c r="L440" s="249"/>
      <c r="M440" s="250"/>
      <c r="N440" s="251"/>
      <c r="O440" s="251"/>
      <c r="P440" s="251"/>
      <c r="Q440" s="251"/>
      <c r="R440" s="251"/>
      <c r="S440" s="251"/>
      <c r="T440" s="252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53" t="s">
        <v>649</v>
      </c>
      <c r="AU440" s="253" t="s">
        <v>84</v>
      </c>
      <c r="AV440" s="13" t="s">
        <v>84</v>
      </c>
      <c r="AW440" s="13" t="s">
        <v>31</v>
      </c>
      <c r="AX440" s="13" t="s">
        <v>74</v>
      </c>
      <c r="AY440" s="253" t="s">
        <v>133</v>
      </c>
    </row>
    <row r="441" s="13" customFormat="1">
      <c r="A441" s="13"/>
      <c r="B441" s="242"/>
      <c r="C441" s="243"/>
      <c r="D441" s="244" t="s">
        <v>649</v>
      </c>
      <c r="E441" s="245" t="s">
        <v>1</v>
      </c>
      <c r="F441" s="246" t="s">
        <v>1181</v>
      </c>
      <c r="G441" s="243"/>
      <c r="H441" s="247">
        <v>29.399999999999999</v>
      </c>
      <c r="I441" s="248"/>
      <c r="J441" s="243"/>
      <c r="K441" s="243"/>
      <c r="L441" s="249"/>
      <c r="M441" s="250"/>
      <c r="N441" s="251"/>
      <c r="O441" s="251"/>
      <c r="P441" s="251"/>
      <c r="Q441" s="251"/>
      <c r="R441" s="251"/>
      <c r="S441" s="251"/>
      <c r="T441" s="252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53" t="s">
        <v>649</v>
      </c>
      <c r="AU441" s="253" t="s">
        <v>84</v>
      </c>
      <c r="AV441" s="13" t="s">
        <v>84</v>
      </c>
      <c r="AW441" s="13" t="s">
        <v>31</v>
      </c>
      <c r="AX441" s="13" t="s">
        <v>74</v>
      </c>
      <c r="AY441" s="253" t="s">
        <v>133</v>
      </c>
    </row>
    <row r="442" s="2" customFormat="1" ht="24.15" customHeight="1">
      <c r="A442" s="37"/>
      <c r="B442" s="38"/>
      <c r="C442" s="218" t="s">
        <v>1182</v>
      </c>
      <c r="D442" s="218" t="s">
        <v>135</v>
      </c>
      <c r="E442" s="219" t="s">
        <v>1183</v>
      </c>
      <c r="F442" s="220" t="s">
        <v>1184</v>
      </c>
      <c r="G442" s="221" t="s">
        <v>150</v>
      </c>
      <c r="H442" s="222">
        <v>50.899999999999999</v>
      </c>
      <c r="I442" s="223"/>
      <c r="J442" s="224">
        <f>ROUND(I442*H442,2)</f>
        <v>0</v>
      </c>
      <c r="K442" s="225"/>
      <c r="L442" s="43"/>
      <c r="M442" s="233" t="s">
        <v>1</v>
      </c>
      <c r="N442" s="234" t="s">
        <v>39</v>
      </c>
      <c r="O442" s="90"/>
      <c r="P442" s="235">
        <f>O442*H442</f>
        <v>0</v>
      </c>
      <c r="Q442" s="235">
        <v>0</v>
      </c>
      <c r="R442" s="235">
        <f>Q442*H442</f>
        <v>0</v>
      </c>
      <c r="S442" s="235">
        <v>0.042000000000000003</v>
      </c>
      <c r="T442" s="236">
        <f>S442*H442</f>
        <v>2.1377999999999999</v>
      </c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R442" s="231" t="s">
        <v>139</v>
      </c>
      <c r="AT442" s="231" t="s">
        <v>135</v>
      </c>
      <c r="AU442" s="231" t="s">
        <v>84</v>
      </c>
      <c r="AY442" s="16" t="s">
        <v>133</v>
      </c>
      <c r="BE442" s="232">
        <f>IF(N442="základní",J442,0)</f>
        <v>0</v>
      </c>
      <c r="BF442" s="232">
        <f>IF(N442="snížená",J442,0)</f>
        <v>0</v>
      </c>
      <c r="BG442" s="232">
        <f>IF(N442="zákl. přenesená",J442,0)</f>
        <v>0</v>
      </c>
      <c r="BH442" s="232">
        <f>IF(N442="sníž. přenesená",J442,0)</f>
        <v>0</v>
      </c>
      <c r="BI442" s="232">
        <f>IF(N442="nulová",J442,0)</f>
        <v>0</v>
      </c>
      <c r="BJ442" s="16" t="s">
        <v>82</v>
      </c>
      <c r="BK442" s="232">
        <f>ROUND(I442*H442,2)</f>
        <v>0</v>
      </c>
      <c r="BL442" s="16" t="s">
        <v>139</v>
      </c>
      <c r="BM442" s="231" t="s">
        <v>1185</v>
      </c>
    </row>
    <row r="443" s="13" customFormat="1">
      <c r="A443" s="13"/>
      <c r="B443" s="242"/>
      <c r="C443" s="243"/>
      <c r="D443" s="244" t="s">
        <v>649</v>
      </c>
      <c r="E443" s="245" t="s">
        <v>1</v>
      </c>
      <c r="F443" s="246" t="s">
        <v>1186</v>
      </c>
      <c r="G443" s="243"/>
      <c r="H443" s="247">
        <v>9</v>
      </c>
      <c r="I443" s="248"/>
      <c r="J443" s="243"/>
      <c r="K443" s="243"/>
      <c r="L443" s="249"/>
      <c r="M443" s="250"/>
      <c r="N443" s="251"/>
      <c r="O443" s="251"/>
      <c r="P443" s="251"/>
      <c r="Q443" s="251"/>
      <c r="R443" s="251"/>
      <c r="S443" s="251"/>
      <c r="T443" s="252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53" t="s">
        <v>649</v>
      </c>
      <c r="AU443" s="253" t="s">
        <v>84</v>
      </c>
      <c r="AV443" s="13" t="s">
        <v>84</v>
      </c>
      <c r="AW443" s="13" t="s">
        <v>31</v>
      </c>
      <c r="AX443" s="13" t="s">
        <v>74</v>
      </c>
      <c r="AY443" s="253" t="s">
        <v>133</v>
      </c>
    </row>
    <row r="444" s="13" customFormat="1">
      <c r="A444" s="13"/>
      <c r="B444" s="242"/>
      <c r="C444" s="243"/>
      <c r="D444" s="244" t="s">
        <v>649</v>
      </c>
      <c r="E444" s="245" t="s">
        <v>1</v>
      </c>
      <c r="F444" s="246" t="s">
        <v>1187</v>
      </c>
      <c r="G444" s="243"/>
      <c r="H444" s="247">
        <v>27.199999999999999</v>
      </c>
      <c r="I444" s="248"/>
      <c r="J444" s="243"/>
      <c r="K444" s="243"/>
      <c r="L444" s="249"/>
      <c r="M444" s="250"/>
      <c r="N444" s="251"/>
      <c r="O444" s="251"/>
      <c r="P444" s="251"/>
      <c r="Q444" s="251"/>
      <c r="R444" s="251"/>
      <c r="S444" s="251"/>
      <c r="T444" s="252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53" t="s">
        <v>649</v>
      </c>
      <c r="AU444" s="253" t="s">
        <v>84</v>
      </c>
      <c r="AV444" s="13" t="s">
        <v>84</v>
      </c>
      <c r="AW444" s="13" t="s">
        <v>31</v>
      </c>
      <c r="AX444" s="13" t="s">
        <v>74</v>
      </c>
      <c r="AY444" s="253" t="s">
        <v>133</v>
      </c>
    </row>
    <row r="445" s="13" customFormat="1">
      <c r="A445" s="13"/>
      <c r="B445" s="242"/>
      <c r="C445" s="243"/>
      <c r="D445" s="244" t="s">
        <v>649</v>
      </c>
      <c r="E445" s="245" t="s">
        <v>1</v>
      </c>
      <c r="F445" s="246" t="s">
        <v>1188</v>
      </c>
      <c r="G445" s="243"/>
      <c r="H445" s="247">
        <v>14.699999999999999</v>
      </c>
      <c r="I445" s="248"/>
      <c r="J445" s="243"/>
      <c r="K445" s="243"/>
      <c r="L445" s="249"/>
      <c r="M445" s="250"/>
      <c r="N445" s="251"/>
      <c r="O445" s="251"/>
      <c r="P445" s="251"/>
      <c r="Q445" s="251"/>
      <c r="R445" s="251"/>
      <c r="S445" s="251"/>
      <c r="T445" s="252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53" t="s">
        <v>649</v>
      </c>
      <c r="AU445" s="253" t="s">
        <v>84</v>
      </c>
      <c r="AV445" s="13" t="s">
        <v>84</v>
      </c>
      <c r="AW445" s="13" t="s">
        <v>31</v>
      </c>
      <c r="AX445" s="13" t="s">
        <v>74</v>
      </c>
      <c r="AY445" s="253" t="s">
        <v>133</v>
      </c>
    </row>
    <row r="446" s="2" customFormat="1" ht="24.15" customHeight="1">
      <c r="A446" s="37"/>
      <c r="B446" s="38"/>
      <c r="C446" s="218" t="s">
        <v>1189</v>
      </c>
      <c r="D446" s="218" t="s">
        <v>135</v>
      </c>
      <c r="E446" s="219" t="s">
        <v>1190</v>
      </c>
      <c r="F446" s="220" t="s">
        <v>1191</v>
      </c>
      <c r="G446" s="221" t="s">
        <v>150</v>
      </c>
      <c r="H446" s="222">
        <v>204.40000000000001</v>
      </c>
      <c r="I446" s="223"/>
      <c r="J446" s="224">
        <f>ROUND(I446*H446,2)</f>
        <v>0</v>
      </c>
      <c r="K446" s="225"/>
      <c r="L446" s="43"/>
      <c r="M446" s="233" t="s">
        <v>1</v>
      </c>
      <c r="N446" s="234" t="s">
        <v>39</v>
      </c>
      <c r="O446" s="90"/>
      <c r="P446" s="235">
        <f>O446*H446</f>
        <v>0</v>
      </c>
      <c r="Q446" s="235">
        <v>0</v>
      </c>
      <c r="R446" s="235">
        <f>Q446*H446</f>
        <v>0</v>
      </c>
      <c r="S446" s="235">
        <v>0</v>
      </c>
      <c r="T446" s="236">
        <f>S446*H446</f>
        <v>0</v>
      </c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R446" s="231" t="s">
        <v>139</v>
      </c>
      <c r="AT446" s="231" t="s">
        <v>135</v>
      </c>
      <c r="AU446" s="231" t="s">
        <v>84</v>
      </c>
      <c r="AY446" s="16" t="s">
        <v>133</v>
      </c>
      <c r="BE446" s="232">
        <f>IF(N446="základní",J446,0)</f>
        <v>0</v>
      </c>
      <c r="BF446" s="232">
        <f>IF(N446="snížená",J446,0)</f>
        <v>0</v>
      </c>
      <c r="BG446" s="232">
        <f>IF(N446="zákl. přenesená",J446,0)</f>
        <v>0</v>
      </c>
      <c r="BH446" s="232">
        <f>IF(N446="sníž. přenesená",J446,0)</f>
        <v>0</v>
      </c>
      <c r="BI446" s="232">
        <f>IF(N446="nulová",J446,0)</f>
        <v>0</v>
      </c>
      <c r="BJ446" s="16" t="s">
        <v>82</v>
      </c>
      <c r="BK446" s="232">
        <f>ROUND(I446*H446,2)</f>
        <v>0</v>
      </c>
      <c r="BL446" s="16" t="s">
        <v>139</v>
      </c>
      <c r="BM446" s="231" t="s">
        <v>1192</v>
      </c>
    </row>
    <row r="447" s="13" customFormat="1">
      <c r="A447" s="13"/>
      <c r="B447" s="242"/>
      <c r="C447" s="243"/>
      <c r="D447" s="244" t="s">
        <v>649</v>
      </c>
      <c r="E447" s="245" t="s">
        <v>1</v>
      </c>
      <c r="F447" s="246" t="s">
        <v>1193</v>
      </c>
      <c r="G447" s="243"/>
      <c r="H447" s="247">
        <v>204.40000000000001</v>
      </c>
      <c r="I447" s="248"/>
      <c r="J447" s="243"/>
      <c r="K447" s="243"/>
      <c r="L447" s="249"/>
      <c r="M447" s="250"/>
      <c r="N447" s="251"/>
      <c r="O447" s="251"/>
      <c r="P447" s="251"/>
      <c r="Q447" s="251"/>
      <c r="R447" s="251"/>
      <c r="S447" s="251"/>
      <c r="T447" s="252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53" t="s">
        <v>649</v>
      </c>
      <c r="AU447" s="253" t="s">
        <v>84</v>
      </c>
      <c r="AV447" s="13" t="s">
        <v>84</v>
      </c>
      <c r="AW447" s="13" t="s">
        <v>31</v>
      </c>
      <c r="AX447" s="13" t="s">
        <v>74</v>
      </c>
      <c r="AY447" s="253" t="s">
        <v>133</v>
      </c>
    </row>
    <row r="448" s="2" customFormat="1" ht="24.15" customHeight="1">
      <c r="A448" s="37"/>
      <c r="B448" s="38"/>
      <c r="C448" s="218" t="s">
        <v>1194</v>
      </c>
      <c r="D448" s="218" t="s">
        <v>135</v>
      </c>
      <c r="E448" s="219" t="s">
        <v>1195</v>
      </c>
      <c r="F448" s="220" t="s">
        <v>1196</v>
      </c>
      <c r="G448" s="221" t="s">
        <v>150</v>
      </c>
      <c r="H448" s="222">
        <v>4.1399999999999997</v>
      </c>
      <c r="I448" s="223"/>
      <c r="J448" s="224">
        <f>ROUND(I448*H448,2)</f>
        <v>0</v>
      </c>
      <c r="K448" s="225"/>
      <c r="L448" s="43"/>
      <c r="M448" s="233" t="s">
        <v>1</v>
      </c>
      <c r="N448" s="234" t="s">
        <v>39</v>
      </c>
      <c r="O448" s="90"/>
      <c r="P448" s="235">
        <f>O448*H448</f>
        <v>0</v>
      </c>
      <c r="Q448" s="235">
        <v>0.00033</v>
      </c>
      <c r="R448" s="235">
        <f>Q448*H448</f>
        <v>0.0013661999999999999</v>
      </c>
      <c r="S448" s="235">
        <v>0</v>
      </c>
      <c r="T448" s="236">
        <f>S448*H448</f>
        <v>0</v>
      </c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R448" s="231" t="s">
        <v>139</v>
      </c>
      <c r="AT448" s="231" t="s">
        <v>135</v>
      </c>
      <c r="AU448" s="231" t="s">
        <v>84</v>
      </c>
      <c r="AY448" s="16" t="s">
        <v>133</v>
      </c>
      <c r="BE448" s="232">
        <f>IF(N448="základní",J448,0)</f>
        <v>0</v>
      </c>
      <c r="BF448" s="232">
        <f>IF(N448="snížená",J448,0)</f>
        <v>0</v>
      </c>
      <c r="BG448" s="232">
        <f>IF(N448="zákl. přenesená",J448,0)</f>
        <v>0</v>
      </c>
      <c r="BH448" s="232">
        <f>IF(N448="sníž. přenesená",J448,0)</f>
        <v>0</v>
      </c>
      <c r="BI448" s="232">
        <f>IF(N448="nulová",J448,0)</f>
        <v>0</v>
      </c>
      <c r="BJ448" s="16" t="s">
        <v>82</v>
      </c>
      <c r="BK448" s="232">
        <f>ROUND(I448*H448,2)</f>
        <v>0</v>
      </c>
      <c r="BL448" s="16" t="s">
        <v>139</v>
      </c>
      <c r="BM448" s="231" t="s">
        <v>1197</v>
      </c>
    </row>
    <row r="449" s="13" customFormat="1">
      <c r="A449" s="13"/>
      <c r="B449" s="242"/>
      <c r="C449" s="243"/>
      <c r="D449" s="244" t="s">
        <v>649</v>
      </c>
      <c r="E449" s="245" t="s">
        <v>1</v>
      </c>
      <c r="F449" s="246" t="s">
        <v>1198</v>
      </c>
      <c r="G449" s="243"/>
      <c r="H449" s="247">
        <v>4.1399999999999997</v>
      </c>
      <c r="I449" s="248"/>
      <c r="J449" s="243"/>
      <c r="K449" s="243"/>
      <c r="L449" s="249"/>
      <c r="M449" s="250"/>
      <c r="N449" s="251"/>
      <c r="O449" s="251"/>
      <c r="P449" s="251"/>
      <c r="Q449" s="251"/>
      <c r="R449" s="251"/>
      <c r="S449" s="251"/>
      <c r="T449" s="252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53" t="s">
        <v>649</v>
      </c>
      <c r="AU449" s="253" t="s">
        <v>84</v>
      </c>
      <c r="AV449" s="13" t="s">
        <v>84</v>
      </c>
      <c r="AW449" s="13" t="s">
        <v>31</v>
      </c>
      <c r="AX449" s="13" t="s">
        <v>74</v>
      </c>
      <c r="AY449" s="253" t="s">
        <v>133</v>
      </c>
    </row>
    <row r="450" s="2" customFormat="1" ht="24.15" customHeight="1">
      <c r="A450" s="37"/>
      <c r="B450" s="38"/>
      <c r="C450" s="264" t="s">
        <v>1199</v>
      </c>
      <c r="D450" s="264" t="s">
        <v>737</v>
      </c>
      <c r="E450" s="265" t="s">
        <v>1200</v>
      </c>
      <c r="F450" s="266" t="s">
        <v>1201</v>
      </c>
      <c r="G450" s="267" t="s">
        <v>581</v>
      </c>
      <c r="H450" s="268">
        <v>0.0060000000000000001</v>
      </c>
      <c r="I450" s="269"/>
      <c r="J450" s="270">
        <f>ROUND(I450*H450,2)</f>
        <v>0</v>
      </c>
      <c r="K450" s="271"/>
      <c r="L450" s="272"/>
      <c r="M450" s="273" t="s">
        <v>1</v>
      </c>
      <c r="N450" s="274" t="s">
        <v>39</v>
      </c>
      <c r="O450" s="90"/>
      <c r="P450" s="235">
        <f>O450*H450</f>
        <v>0</v>
      </c>
      <c r="Q450" s="235">
        <v>1</v>
      </c>
      <c r="R450" s="235">
        <f>Q450*H450</f>
        <v>0.0060000000000000001</v>
      </c>
      <c r="S450" s="235">
        <v>0</v>
      </c>
      <c r="T450" s="236">
        <f>S450*H450</f>
        <v>0</v>
      </c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R450" s="231" t="s">
        <v>158</v>
      </c>
      <c r="AT450" s="231" t="s">
        <v>737</v>
      </c>
      <c r="AU450" s="231" t="s">
        <v>84</v>
      </c>
      <c r="AY450" s="16" t="s">
        <v>133</v>
      </c>
      <c r="BE450" s="232">
        <f>IF(N450="základní",J450,0)</f>
        <v>0</v>
      </c>
      <c r="BF450" s="232">
        <f>IF(N450="snížená",J450,0)</f>
        <v>0</v>
      </c>
      <c r="BG450" s="232">
        <f>IF(N450="zákl. přenesená",J450,0)</f>
        <v>0</v>
      </c>
      <c r="BH450" s="232">
        <f>IF(N450="sníž. přenesená",J450,0)</f>
        <v>0</v>
      </c>
      <c r="BI450" s="232">
        <f>IF(N450="nulová",J450,0)</f>
        <v>0</v>
      </c>
      <c r="BJ450" s="16" t="s">
        <v>82</v>
      </c>
      <c r="BK450" s="232">
        <f>ROUND(I450*H450,2)</f>
        <v>0</v>
      </c>
      <c r="BL450" s="16" t="s">
        <v>139</v>
      </c>
      <c r="BM450" s="231" t="s">
        <v>1202</v>
      </c>
    </row>
    <row r="451" s="13" customFormat="1">
      <c r="A451" s="13"/>
      <c r="B451" s="242"/>
      <c r="C451" s="243"/>
      <c r="D451" s="244" t="s">
        <v>649</v>
      </c>
      <c r="E451" s="245" t="s">
        <v>1</v>
      </c>
      <c r="F451" s="246" t="s">
        <v>1203</v>
      </c>
      <c r="G451" s="243"/>
      <c r="H451" s="247">
        <v>0.0060000000000000001</v>
      </c>
      <c r="I451" s="248"/>
      <c r="J451" s="243"/>
      <c r="K451" s="243"/>
      <c r="L451" s="249"/>
      <c r="M451" s="250"/>
      <c r="N451" s="251"/>
      <c r="O451" s="251"/>
      <c r="P451" s="251"/>
      <c r="Q451" s="251"/>
      <c r="R451" s="251"/>
      <c r="S451" s="251"/>
      <c r="T451" s="252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53" t="s">
        <v>649</v>
      </c>
      <c r="AU451" s="253" t="s">
        <v>84</v>
      </c>
      <c r="AV451" s="13" t="s">
        <v>84</v>
      </c>
      <c r="AW451" s="13" t="s">
        <v>31</v>
      </c>
      <c r="AX451" s="13" t="s">
        <v>74</v>
      </c>
      <c r="AY451" s="253" t="s">
        <v>133</v>
      </c>
    </row>
    <row r="452" s="12" customFormat="1" ht="25.92" customHeight="1">
      <c r="A452" s="12"/>
      <c r="B452" s="202"/>
      <c r="C452" s="203"/>
      <c r="D452" s="204" t="s">
        <v>73</v>
      </c>
      <c r="E452" s="205" t="s">
        <v>1204</v>
      </c>
      <c r="F452" s="205" t="s">
        <v>1205</v>
      </c>
      <c r="G452" s="203"/>
      <c r="H452" s="203"/>
      <c r="I452" s="206"/>
      <c r="J452" s="207">
        <f>BK452</f>
        <v>0</v>
      </c>
      <c r="K452" s="203"/>
      <c r="L452" s="208"/>
      <c r="M452" s="209"/>
      <c r="N452" s="210"/>
      <c r="O452" s="210"/>
      <c r="P452" s="211">
        <f>P453+P465+P485+P535+P595+P618+P631+P813+P821</f>
        <v>0</v>
      </c>
      <c r="Q452" s="210"/>
      <c r="R452" s="211">
        <f>R453+R465+R485+R535+R595+R618+R631+R813+R821</f>
        <v>33.076800839999997</v>
      </c>
      <c r="S452" s="210"/>
      <c r="T452" s="212">
        <f>T453+T465+T485+T535+T595+T618+T631+T813+T821</f>
        <v>23.855711999999997</v>
      </c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R452" s="213" t="s">
        <v>84</v>
      </c>
      <c r="AT452" s="214" t="s">
        <v>73</v>
      </c>
      <c r="AU452" s="214" t="s">
        <v>74</v>
      </c>
      <c r="AY452" s="213" t="s">
        <v>133</v>
      </c>
      <c r="BK452" s="215">
        <f>BK453+BK465+BK485+BK535+BK595+BK618+BK631+BK813+BK821</f>
        <v>0</v>
      </c>
    </row>
    <row r="453" s="12" customFormat="1" ht="22.8" customHeight="1">
      <c r="A453" s="12"/>
      <c r="B453" s="202"/>
      <c r="C453" s="203"/>
      <c r="D453" s="204" t="s">
        <v>73</v>
      </c>
      <c r="E453" s="216" t="s">
        <v>1206</v>
      </c>
      <c r="F453" s="216" t="s">
        <v>1207</v>
      </c>
      <c r="G453" s="203"/>
      <c r="H453" s="203"/>
      <c r="I453" s="206"/>
      <c r="J453" s="217">
        <f>BK453</f>
        <v>0</v>
      </c>
      <c r="K453" s="203"/>
      <c r="L453" s="208"/>
      <c r="M453" s="209"/>
      <c r="N453" s="210"/>
      <c r="O453" s="210"/>
      <c r="P453" s="211">
        <f>SUM(P454:P464)</f>
        <v>0</v>
      </c>
      <c r="Q453" s="210"/>
      <c r="R453" s="211">
        <f>SUM(R454:R464)</f>
        <v>1.3506428000000001</v>
      </c>
      <c r="S453" s="210"/>
      <c r="T453" s="212">
        <f>SUM(T454:T464)</f>
        <v>0</v>
      </c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R453" s="213" t="s">
        <v>84</v>
      </c>
      <c r="AT453" s="214" t="s">
        <v>73</v>
      </c>
      <c r="AU453" s="214" t="s">
        <v>82</v>
      </c>
      <c r="AY453" s="213" t="s">
        <v>133</v>
      </c>
      <c r="BK453" s="215">
        <f>SUM(BK454:BK464)</f>
        <v>0</v>
      </c>
    </row>
    <row r="454" s="2" customFormat="1" ht="24.15" customHeight="1">
      <c r="A454" s="37"/>
      <c r="B454" s="38"/>
      <c r="C454" s="218" t="s">
        <v>1208</v>
      </c>
      <c r="D454" s="218" t="s">
        <v>135</v>
      </c>
      <c r="E454" s="219" t="s">
        <v>1209</v>
      </c>
      <c r="F454" s="220" t="s">
        <v>1210</v>
      </c>
      <c r="G454" s="221" t="s">
        <v>442</v>
      </c>
      <c r="H454" s="222">
        <v>44</v>
      </c>
      <c r="I454" s="223"/>
      <c r="J454" s="224">
        <f>ROUND(I454*H454,2)</f>
        <v>0</v>
      </c>
      <c r="K454" s="225"/>
      <c r="L454" s="43"/>
      <c r="M454" s="233" t="s">
        <v>1</v>
      </c>
      <c r="N454" s="234" t="s">
        <v>39</v>
      </c>
      <c r="O454" s="90"/>
      <c r="P454" s="235">
        <f>O454*H454</f>
        <v>0</v>
      </c>
      <c r="Q454" s="235">
        <v>0.00040000000000000002</v>
      </c>
      <c r="R454" s="235">
        <f>Q454*H454</f>
        <v>0.017600000000000001</v>
      </c>
      <c r="S454" s="235">
        <v>0</v>
      </c>
      <c r="T454" s="236">
        <f>S454*H454</f>
        <v>0</v>
      </c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R454" s="231" t="s">
        <v>172</v>
      </c>
      <c r="AT454" s="231" t="s">
        <v>135</v>
      </c>
      <c r="AU454" s="231" t="s">
        <v>84</v>
      </c>
      <c r="AY454" s="16" t="s">
        <v>133</v>
      </c>
      <c r="BE454" s="232">
        <f>IF(N454="základní",J454,0)</f>
        <v>0</v>
      </c>
      <c r="BF454" s="232">
        <f>IF(N454="snížená",J454,0)</f>
        <v>0</v>
      </c>
      <c r="BG454" s="232">
        <f>IF(N454="zákl. přenesená",J454,0)</f>
        <v>0</v>
      </c>
      <c r="BH454" s="232">
        <f>IF(N454="sníž. přenesená",J454,0)</f>
        <v>0</v>
      </c>
      <c r="BI454" s="232">
        <f>IF(N454="nulová",J454,0)</f>
        <v>0</v>
      </c>
      <c r="BJ454" s="16" t="s">
        <v>82</v>
      </c>
      <c r="BK454" s="232">
        <f>ROUND(I454*H454,2)</f>
        <v>0</v>
      </c>
      <c r="BL454" s="16" t="s">
        <v>172</v>
      </c>
      <c r="BM454" s="231" t="s">
        <v>1211</v>
      </c>
    </row>
    <row r="455" s="13" customFormat="1">
      <c r="A455" s="13"/>
      <c r="B455" s="242"/>
      <c r="C455" s="243"/>
      <c r="D455" s="244" t="s">
        <v>649</v>
      </c>
      <c r="E455" s="245" t="s">
        <v>1</v>
      </c>
      <c r="F455" s="246" t="s">
        <v>1212</v>
      </c>
      <c r="G455" s="243"/>
      <c r="H455" s="247">
        <v>40</v>
      </c>
      <c r="I455" s="248"/>
      <c r="J455" s="243"/>
      <c r="K455" s="243"/>
      <c r="L455" s="249"/>
      <c r="M455" s="250"/>
      <c r="N455" s="251"/>
      <c r="O455" s="251"/>
      <c r="P455" s="251"/>
      <c r="Q455" s="251"/>
      <c r="R455" s="251"/>
      <c r="S455" s="251"/>
      <c r="T455" s="252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53" t="s">
        <v>649</v>
      </c>
      <c r="AU455" s="253" t="s">
        <v>84</v>
      </c>
      <c r="AV455" s="13" t="s">
        <v>84</v>
      </c>
      <c r="AW455" s="13" t="s">
        <v>31</v>
      </c>
      <c r="AX455" s="13" t="s">
        <v>74</v>
      </c>
      <c r="AY455" s="253" t="s">
        <v>133</v>
      </c>
    </row>
    <row r="456" s="13" customFormat="1">
      <c r="A456" s="13"/>
      <c r="B456" s="242"/>
      <c r="C456" s="243"/>
      <c r="D456" s="244" t="s">
        <v>649</v>
      </c>
      <c r="E456" s="245" t="s">
        <v>1</v>
      </c>
      <c r="F456" s="246" t="s">
        <v>1213</v>
      </c>
      <c r="G456" s="243"/>
      <c r="H456" s="247">
        <v>4</v>
      </c>
      <c r="I456" s="248"/>
      <c r="J456" s="243"/>
      <c r="K456" s="243"/>
      <c r="L456" s="249"/>
      <c r="M456" s="250"/>
      <c r="N456" s="251"/>
      <c r="O456" s="251"/>
      <c r="P456" s="251"/>
      <c r="Q456" s="251"/>
      <c r="R456" s="251"/>
      <c r="S456" s="251"/>
      <c r="T456" s="252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53" t="s">
        <v>649</v>
      </c>
      <c r="AU456" s="253" t="s">
        <v>84</v>
      </c>
      <c r="AV456" s="13" t="s">
        <v>84</v>
      </c>
      <c r="AW456" s="13" t="s">
        <v>31</v>
      </c>
      <c r="AX456" s="13" t="s">
        <v>74</v>
      </c>
      <c r="AY456" s="253" t="s">
        <v>133</v>
      </c>
    </row>
    <row r="457" s="2" customFormat="1" ht="49.05" customHeight="1">
      <c r="A457" s="37"/>
      <c r="B457" s="38"/>
      <c r="C457" s="264" t="s">
        <v>1214</v>
      </c>
      <c r="D457" s="264" t="s">
        <v>737</v>
      </c>
      <c r="E457" s="265" t="s">
        <v>1215</v>
      </c>
      <c r="F457" s="266" t="s">
        <v>1216</v>
      </c>
      <c r="G457" s="267" t="s">
        <v>442</v>
      </c>
      <c r="H457" s="268">
        <v>51.281999999999996</v>
      </c>
      <c r="I457" s="269"/>
      <c r="J457" s="270">
        <f>ROUND(I457*H457,2)</f>
        <v>0</v>
      </c>
      <c r="K457" s="271"/>
      <c r="L457" s="272"/>
      <c r="M457" s="273" t="s">
        <v>1</v>
      </c>
      <c r="N457" s="274" t="s">
        <v>39</v>
      </c>
      <c r="O457" s="90"/>
      <c r="P457" s="235">
        <f>O457*H457</f>
        <v>0</v>
      </c>
      <c r="Q457" s="235">
        <v>0.0054000000000000003</v>
      </c>
      <c r="R457" s="235">
        <f>Q457*H457</f>
        <v>0.27692279999999997</v>
      </c>
      <c r="S457" s="235">
        <v>0</v>
      </c>
      <c r="T457" s="236">
        <f>S457*H457</f>
        <v>0</v>
      </c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R457" s="231" t="s">
        <v>199</v>
      </c>
      <c r="AT457" s="231" t="s">
        <v>737</v>
      </c>
      <c r="AU457" s="231" t="s">
        <v>84</v>
      </c>
      <c r="AY457" s="16" t="s">
        <v>133</v>
      </c>
      <c r="BE457" s="232">
        <f>IF(N457="základní",J457,0)</f>
        <v>0</v>
      </c>
      <c r="BF457" s="232">
        <f>IF(N457="snížená",J457,0)</f>
        <v>0</v>
      </c>
      <c r="BG457" s="232">
        <f>IF(N457="zákl. přenesená",J457,0)</f>
        <v>0</v>
      </c>
      <c r="BH457" s="232">
        <f>IF(N457="sníž. přenesená",J457,0)</f>
        <v>0</v>
      </c>
      <c r="BI457" s="232">
        <f>IF(N457="nulová",J457,0)</f>
        <v>0</v>
      </c>
      <c r="BJ457" s="16" t="s">
        <v>82</v>
      </c>
      <c r="BK457" s="232">
        <f>ROUND(I457*H457,2)</f>
        <v>0</v>
      </c>
      <c r="BL457" s="16" t="s">
        <v>172</v>
      </c>
      <c r="BM457" s="231" t="s">
        <v>1217</v>
      </c>
    </row>
    <row r="458" s="13" customFormat="1">
      <c r="A458" s="13"/>
      <c r="B458" s="242"/>
      <c r="C458" s="243"/>
      <c r="D458" s="244" t="s">
        <v>649</v>
      </c>
      <c r="E458" s="245" t="s">
        <v>1</v>
      </c>
      <c r="F458" s="246" t="s">
        <v>264</v>
      </c>
      <c r="G458" s="243"/>
      <c r="H458" s="247">
        <v>44</v>
      </c>
      <c r="I458" s="248"/>
      <c r="J458" s="243"/>
      <c r="K458" s="243"/>
      <c r="L458" s="249"/>
      <c r="M458" s="250"/>
      <c r="N458" s="251"/>
      <c r="O458" s="251"/>
      <c r="P458" s="251"/>
      <c r="Q458" s="251"/>
      <c r="R458" s="251"/>
      <c r="S458" s="251"/>
      <c r="T458" s="252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53" t="s">
        <v>649</v>
      </c>
      <c r="AU458" s="253" t="s">
        <v>84</v>
      </c>
      <c r="AV458" s="13" t="s">
        <v>84</v>
      </c>
      <c r="AW458" s="13" t="s">
        <v>31</v>
      </c>
      <c r="AX458" s="13" t="s">
        <v>82</v>
      </c>
      <c r="AY458" s="253" t="s">
        <v>133</v>
      </c>
    </row>
    <row r="459" s="13" customFormat="1">
      <c r="A459" s="13"/>
      <c r="B459" s="242"/>
      <c r="C459" s="243"/>
      <c r="D459" s="244" t="s">
        <v>649</v>
      </c>
      <c r="E459" s="243"/>
      <c r="F459" s="246" t="s">
        <v>1218</v>
      </c>
      <c r="G459" s="243"/>
      <c r="H459" s="247">
        <v>51.281999999999996</v>
      </c>
      <c r="I459" s="248"/>
      <c r="J459" s="243"/>
      <c r="K459" s="243"/>
      <c r="L459" s="249"/>
      <c r="M459" s="250"/>
      <c r="N459" s="251"/>
      <c r="O459" s="251"/>
      <c r="P459" s="251"/>
      <c r="Q459" s="251"/>
      <c r="R459" s="251"/>
      <c r="S459" s="251"/>
      <c r="T459" s="252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53" t="s">
        <v>649</v>
      </c>
      <c r="AU459" s="253" t="s">
        <v>84</v>
      </c>
      <c r="AV459" s="13" t="s">
        <v>84</v>
      </c>
      <c r="AW459" s="13" t="s">
        <v>4</v>
      </c>
      <c r="AX459" s="13" t="s">
        <v>82</v>
      </c>
      <c r="AY459" s="253" t="s">
        <v>133</v>
      </c>
    </row>
    <row r="460" s="2" customFormat="1" ht="24.15" customHeight="1">
      <c r="A460" s="37"/>
      <c r="B460" s="38"/>
      <c r="C460" s="218" t="s">
        <v>1219</v>
      </c>
      <c r="D460" s="218" t="s">
        <v>135</v>
      </c>
      <c r="E460" s="219" t="s">
        <v>1220</v>
      </c>
      <c r="F460" s="220" t="s">
        <v>1221</v>
      </c>
      <c r="G460" s="221" t="s">
        <v>442</v>
      </c>
      <c r="H460" s="222">
        <v>176.02000000000001</v>
      </c>
      <c r="I460" s="223"/>
      <c r="J460" s="224">
        <f>ROUND(I460*H460,2)</f>
        <v>0</v>
      </c>
      <c r="K460" s="225"/>
      <c r="L460" s="43"/>
      <c r="M460" s="233" t="s">
        <v>1</v>
      </c>
      <c r="N460" s="234" t="s">
        <v>39</v>
      </c>
      <c r="O460" s="90"/>
      <c r="P460" s="235">
        <f>O460*H460</f>
        <v>0</v>
      </c>
      <c r="Q460" s="235">
        <v>0.0060000000000000001</v>
      </c>
      <c r="R460" s="235">
        <f>Q460*H460</f>
        <v>1.0561200000000002</v>
      </c>
      <c r="S460" s="235">
        <v>0</v>
      </c>
      <c r="T460" s="236">
        <f>S460*H460</f>
        <v>0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231" t="s">
        <v>172</v>
      </c>
      <c r="AT460" s="231" t="s">
        <v>135</v>
      </c>
      <c r="AU460" s="231" t="s">
        <v>84</v>
      </c>
      <c r="AY460" s="16" t="s">
        <v>133</v>
      </c>
      <c r="BE460" s="232">
        <f>IF(N460="základní",J460,0)</f>
        <v>0</v>
      </c>
      <c r="BF460" s="232">
        <f>IF(N460="snížená",J460,0)</f>
        <v>0</v>
      </c>
      <c r="BG460" s="232">
        <f>IF(N460="zákl. přenesená",J460,0)</f>
        <v>0</v>
      </c>
      <c r="BH460" s="232">
        <f>IF(N460="sníž. přenesená",J460,0)</f>
        <v>0</v>
      </c>
      <c r="BI460" s="232">
        <f>IF(N460="nulová",J460,0)</f>
        <v>0</v>
      </c>
      <c r="BJ460" s="16" t="s">
        <v>82</v>
      </c>
      <c r="BK460" s="232">
        <f>ROUND(I460*H460,2)</f>
        <v>0</v>
      </c>
      <c r="BL460" s="16" t="s">
        <v>172</v>
      </c>
      <c r="BM460" s="231" t="s">
        <v>1222</v>
      </c>
    </row>
    <row r="461" s="14" customFormat="1">
      <c r="A461" s="14"/>
      <c r="B461" s="254"/>
      <c r="C461" s="255"/>
      <c r="D461" s="244" t="s">
        <v>649</v>
      </c>
      <c r="E461" s="256" t="s">
        <v>1</v>
      </c>
      <c r="F461" s="257" t="s">
        <v>1223</v>
      </c>
      <c r="G461" s="255"/>
      <c r="H461" s="256" t="s">
        <v>1</v>
      </c>
      <c r="I461" s="258"/>
      <c r="J461" s="255"/>
      <c r="K461" s="255"/>
      <c r="L461" s="259"/>
      <c r="M461" s="260"/>
      <c r="N461" s="261"/>
      <c r="O461" s="261"/>
      <c r="P461" s="261"/>
      <c r="Q461" s="261"/>
      <c r="R461" s="261"/>
      <c r="S461" s="261"/>
      <c r="T461" s="262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63" t="s">
        <v>649</v>
      </c>
      <c r="AU461" s="263" t="s">
        <v>84</v>
      </c>
      <c r="AV461" s="14" t="s">
        <v>82</v>
      </c>
      <c r="AW461" s="14" t="s">
        <v>31</v>
      </c>
      <c r="AX461" s="14" t="s">
        <v>74</v>
      </c>
      <c r="AY461" s="263" t="s">
        <v>133</v>
      </c>
    </row>
    <row r="462" s="13" customFormat="1">
      <c r="A462" s="13"/>
      <c r="B462" s="242"/>
      <c r="C462" s="243"/>
      <c r="D462" s="244" t="s">
        <v>649</v>
      </c>
      <c r="E462" s="245" t="s">
        <v>1</v>
      </c>
      <c r="F462" s="246" t="s">
        <v>1224</v>
      </c>
      <c r="G462" s="243"/>
      <c r="H462" s="247">
        <v>141.16999999999999</v>
      </c>
      <c r="I462" s="248"/>
      <c r="J462" s="243"/>
      <c r="K462" s="243"/>
      <c r="L462" s="249"/>
      <c r="M462" s="250"/>
      <c r="N462" s="251"/>
      <c r="O462" s="251"/>
      <c r="P462" s="251"/>
      <c r="Q462" s="251"/>
      <c r="R462" s="251"/>
      <c r="S462" s="251"/>
      <c r="T462" s="252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53" t="s">
        <v>649</v>
      </c>
      <c r="AU462" s="253" t="s">
        <v>84</v>
      </c>
      <c r="AV462" s="13" t="s">
        <v>84</v>
      </c>
      <c r="AW462" s="13" t="s">
        <v>31</v>
      </c>
      <c r="AX462" s="13" t="s">
        <v>74</v>
      </c>
      <c r="AY462" s="253" t="s">
        <v>133</v>
      </c>
    </row>
    <row r="463" s="13" customFormat="1">
      <c r="A463" s="13"/>
      <c r="B463" s="242"/>
      <c r="C463" s="243"/>
      <c r="D463" s="244" t="s">
        <v>649</v>
      </c>
      <c r="E463" s="245" t="s">
        <v>1</v>
      </c>
      <c r="F463" s="246" t="s">
        <v>1225</v>
      </c>
      <c r="G463" s="243"/>
      <c r="H463" s="247">
        <v>34.850000000000001</v>
      </c>
      <c r="I463" s="248"/>
      <c r="J463" s="243"/>
      <c r="K463" s="243"/>
      <c r="L463" s="249"/>
      <c r="M463" s="250"/>
      <c r="N463" s="251"/>
      <c r="O463" s="251"/>
      <c r="P463" s="251"/>
      <c r="Q463" s="251"/>
      <c r="R463" s="251"/>
      <c r="S463" s="251"/>
      <c r="T463" s="252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53" t="s">
        <v>649</v>
      </c>
      <c r="AU463" s="253" t="s">
        <v>84</v>
      </c>
      <c r="AV463" s="13" t="s">
        <v>84</v>
      </c>
      <c r="AW463" s="13" t="s">
        <v>31</v>
      </c>
      <c r="AX463" s="13" t="s">
        <v>74</v>
      </c>
      <c r="AY463" s="253" t="s">
        <v>133</v>
      </c>
    </row>
    <row r="464" s="2" customFormat="1" ht="24.15" customHeight="1">
      <c r="A464" s="37"/>
      <c r="B464" s="38"/>
      <c r="C464" s="218" t="s">
        <v>1226</v>
      </c>
      <c r="D464" s="218" t="s">
        <v>135</v>
      </c>
      <c r="E464" s="219" t="s">
        <v>1227</v>
      </c>
      <c r="F464" s="220" t="s">
        <v>1228</v>
      </c>
      <c r="G464" s="221" t="s">
        <v>581</v>
      </c>
      <c r="H464" s="222">
        <v>1.351</v>
      </c>
      <c r="I464" s="223"/>
      <c r="J464" s="224">
        <f>ROUND(I464*H464,2)</f>
        <v>0</v>
      </c>
      <c r="K464" s="225"/>
      <c r="L464" s="43"/>
      <c r="M464" s="233" t="s">
        <v>1</v>
      </c>
      <c r="N464" s="234" t="s">
        <v>39</v>
      </c>
      <c r="O464" s="90"/>
      <c r="P464" s="235">
        <f>O464*H464</f>
        <v>0</v>
      </c>
      <c r="Q464" s="235">
        <v>0</v>
      </c>
      <c r="R464" s="235">
        <f>Q464*H464</f>
        <v>0</v>
      </c>
      <c r="S464" s="235">
        <v>0</v>
      </c>
      <c r="T464" s="236">
        <f>S464*H464</f>
        <v>0</v>
      </c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R464" s="231" t="s">
        <v>172</v>
      </c>
      <c r="AT464" s="231" t="s">
        <v>135</v>
      </c>
      <c r="AU464" s="231" t="s">
        <v>84</v>
      </c>
      <c r="AY464" s="16" t="s">
        <v>133</v>
      </c>
      <c r="BE464" s="232">
        <f>IF(N464="základní",J464,0)</f>
        <v>0</v>
      </c>
      <c r="BF464" s="232">
        <f>IF(N464="snížená",J464,0)</f>
        <v>0</v>
      </c>
      <c r="BG464" s="232">
        <f>IF(N464="zákl. přenesená",J464,0)</f>
        <v>0</v>
      </c>
      <c r="BH464" s="232">
        <f>IF(N464="sníž. přenesená",J464,0)</f>
        <v>0</v>
      </c>
      <c r="BI464" s="232">
        <f>IF(N464="nulová",J464,0)</f>
        <v>0</v>
      </c>
      <c r="BJ464" s="16" t="s">
        <v>82</v>
      </c>
      <c r="BK464" s="232">
        <f>ROUND(I464*H464,2)</f>
        <v>0</v>
      </c>
      <c r="BL464" s="16" t="s">
        <v>172</v>
      </c>
      <c r="BM464" s="231" t="s">
        <v>1229</v>
      </c>
    </row>
    <row r="465" s="12" customFormat="1" ht="22.8" customHeight="1">
      <c r="A465" s="12"/>
      <c r="B465" s="202"/>
      <c r="C465" s="203"/>
      <c r="D465" s="204" t="s">
        <v>73</v>
      </c>
      <c r="E465" s="216" t="s">
        <v>1230</v>
      </c>
      <c r="F465" s="216" t="s">
        <v>1231</v>
      </c>
      <c r="G465" s="203"/>
      <c r="H465" s="203"/>
      <c r="I465" s="206"/>
      <c r="J465" s="217">
        <f>BK465</f>
        <v>0</v>
      </c>
      <c r="K465" s="203"/>
      <c r="L465" s="208"/>
      <c r="M465" s="209"/>
      <c r="N465" s="210"/>
      <c r="O465" s="210"/>
      <c r="P465" s="211">
        <f>SUM(P466:P484)</f>
        <v>0</v>
      </c>
      <c r="Q465" s="210"/>
      <c r="R465" s="211">
        <f>SUM(R466:R484)</f>
        <v>1.2164978</v>
      </c>
      <c r="S465" s="210"/>
      <c r="T465" s="212">
        <f>SUM(T466:T484)</f>
        <v>2.9998400000000003</v>
      </c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R465" s="213" t="s">
        <v>84</v>
      </c>
      <c r="AT465" s="214" t="s">
        <v>73</v>
      </c>
      <c r="AU465" s="214" t="s">
        <v>82</v>
      </c>
      <c r="AY465" s="213" t="s">
        <v>133</v>
      </c>
      <c r="BK465" s="215">
        <f>SUM(BK466:BK484)</f>
        <v>0</v>
      </c>
    </row>
    <row r="466" s="2" customFormat="1" ht="24.15" customHeight="1">
      <c r="A466" s="37"/>
      <c r="B466" s="38"/>
      <c r="C466" s="218" t="s">
        <v>1232</v>
      </c>
      <c r="D466" s="218" t="s">
        <v>135</v>
      </c>
      <c r="E466" s="219" t="s">
        <v>1233</v>
      </c>
      <c r="F466" s="220" t="s">
        <v>1234</v>
      </c>
      <c r="G466" s="221" t="s">
        <v>442</v>
      </c>
      <c r="H466" s="222">
        <v>59.219999999999999</v>
      </c>
      <c r="I466" s="223"/>
      <c r="J466" s="224">
        <f>ROUND(I466*H466,2)</f>
        <v>0</v>
      </c>
      <c r="K466" s="225"/>
      <c r="L466" s="43"/>
      <c r="M466" s="233" t="s">
        <v>1</v>
      </c>
      <c r="N466" s="234" t="s">
        <v>39</v>
      </c>
      <c r="O466" s="90"/>
      <c r="P466" s="235">
        <f>O466*H466</f>
        <v>0</v>
      </c>
      <c r="Q466" s="235">
        <v>0.012200000000000001</v>
      </c>
      <c r="R466" s="235">
        <f>Q466*H466</f>
        <v>0.72248400000000002</v>
      </c>
      <c r="S466" s="235">
        <v>0</v>
      </c>
      <c r="T466" s="236">
        <f>S466*H466</f>
        <v>0</v>
      </c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R466" s="231" t="s">
        <v>172</v>
      </c>
      <c r="AT466" s="231" t="s">
        <v>135</v>
      </c>
      <c r="AU466" s="231" t="s">
        <v>84</v>
      </c>
      <c r="AY466" s="16" t="s">
        <v>133</v>
      </c>
      <c r="BE466" s="232">
        <f>IF(N466="základní",J466,0)</f>
        <v>0</v>
      </c>
      <c r="BF466" s="232">
        <f>IF(N466="snížená",J466,0)</f>
        <v>0</v>
      </c>
      <c r="BG466" s="232">
        <f>IF(N466="zákl. přenesená",J466,0)</f>
        <v>0</v>
      </c>
      <c r="BH466" s="232">
        <f>IF(N466="sníž. přenesená",J466,0)</f>
        <v>0</v>
      </c>
      <c r="BI466" s="232">
        <f>IF(N466="nulová",J466,0)</f>
        <v>0</v>
      </c>
      <c r="BJ466" s="16" t="s">
        <v>82</v>
      </c>
      <c r="BK466" s="232">
        <f>ROUND(I466*H466,2)</f>
        <v>0</v>
      </c>
      <c r="BL466" s="16" t="s">
        <v>172</v>
      </c>
      <c r="BM466" s="231" t="s">
        <v>1235</v>
      </c>
    </row>
    <row r="467" s="14" customFormat="1">
      <c r="A467" s="14"/>
      <c r="B467" s="254"/>
      <c r="C467" s="255"/>
      <c r="D467" s="244" t="s">
        <v>649</v>
      </c>
      <c r="E467" s="256" t="s">
        <v>1</v>
      </c>
      <c r="F467" s="257" t="s">
        <v>1236</v>
      </c>
      <c r="G467" s="255"/>
      <c r="H467" s="256" t="s">
        <v>1</v>
      </c>
      <c r="I467" s="258"/>
      <c r="J467" s="255"/>
      <c r="K467" s="255"/>
      <c r="L467" s="259"/>
      <c r="M467" s="260"/>
      <c r="N467" s="261"/>
      <c r="O467" s="261"/>
      <c r="P467" s="261"/>
      <c r="Q467" s="261"/>
      <c r="R467" s="261"/>
      <c r="S467" s="261"/>
      <c r="T467" s="262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63" t="s">
        <v>649</v>
      </c>
      <c r="AU467" s="263" t="s">
        <v>84</v>
      </c>
      <c r="AV467" s="14" t="s">
        <v>82</v>
      </c>
      <c r="AW467" s="14" t="s">
        <v>31</v>
      </c>
      <c r="AX467" s="14" t="s">
        <v>74</v>
      </c>
      <c r="AY467" s="263" t="s">
        <v>133</v>
      </c>
    </row>
    <row r="468" s="13" customFormat="1">
      <c r="A468" s="13"/>
      <c r="B468" s="242"/>
      <c r="C468" s="243"/>
      <c r="D468" s="244" t="s">
        <v>649</v>
      </c>
      <c r="E468" s="245" t="s">
        <v>1</v>
      </c>
      <c r="F468" s="246" t="s">
        <v>1237</v>
      </c>
      <c r="G468" s="243"/>
      <c r="H468" s="247">
        <v>59.219999999999999</v>
      </c>
      <c r="I468" s="248"/>
      <c r="J468" s="243"/>
      <c r="K468" s="243"/>
      <c r="L468" s="249"/>
      <c r="M468" s="250"/>
      <c r="N468" s="251"/>
      <c r="O468" s="251"/>
      <c r="P468" s="251"/>
      <c r="Q468" s="251"/>
      <c r="R468" s="251"/>
      <c r="S468" s="251"/>
      <c r="T468" s="252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53" t="s">
        <v>649</v>
      </c>
      <c r="AU468" s="253" t="s">
        <v>84</v>
      </c>
      <c r="AV468" s="13" t="s">
        <v>84</v>
      </c>
      <c r="AW468" s="13" t="s">
        <v>31</v>
      </c>
      <c r="AX468" s="13" t="s">
        <v>74</v>
      </c>
      <c r="AY468" s="253" t="s">
        <v>133</v>
      </c>
    </row>
    <row r="469" s="2" customFormat="1" ht="24.15" customHeight="1">
      <c r="A469" s="37"/>
      <c r="B469" s="38"/>
      <c r="C469" s="218" t="s">
        <v>1238</v>
      </c>
      <c r="D469" s="218" t="s">
        <v>135</v>
      </c>
      <c r="E469" s="219" t="s">
        <v>1239</v>
      </c>
      <c r="F469" s="220" t="s">
        <v>1240</v>
      </c>
      <c r="G469" s="221" t="s">
        <v>442</v>
      </c>
      <c r="H469" s="222">
        <v>14.220000000000001</v>
      </c>
      <c r="I469" s="223"/>
      <c r="J469" s="224">
        <f>ROUND(I469*H469,2)</f>
        <v>0</v>
      </c>
      <c r="K469" s="225"/>
      <c r="L469" s="43"/>
      <c r="M469" s="233" t="s">
        <v>1</v>
      </c>
      <c r="N469" s="234" t="s">
        <v>39</v>
      </c>
      <c r="O469" s="90"/>
      <c r="P469" s="235">
        <f>O469*H469</f>
        <v>0</v>
      </c>
      <c r="Q469" s="235">
        <v>0.012590000000000001</v>
      </c>
      <c r="R469" s="235">
        <f>Q469*H469</f>
        <v>0.17902980000000002</v>
      </c>
      <c r="S469" s="235">
        <v>0</v>
      </c>
      <c r="T469" s="236">
        <f>S469*H469</f>
        <v>0</v>
      </c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R469" s="231" t="s">
        <v>172</v>
      </c>
      <c r="AT469" s="231" t="s">
        <v>135</v>
      </c>
      <c r="AU469" s="231" t="s">
        <v>84</v>
      </c>
      <c r="AY469" s="16" t="s">
        <v>133</v>
      </c>
      <c r="BE469" s="232">
        <f>IF(N469="základní",J469,0)</f>
        <v>0</v>
      </c>
      <c r="BF469" s="232">
        <f>IF(N469="snížená",J469,0)</f>
        <v>0</v>
      </c>
      <c r="BG469" s="232">
        <f>IF(N469="zákl. přenesená",J469,0)</f>
        <v>0</v>
      </c>
      <c r="BH469" s="232">
        <f>IF(N469="sníž. přenesená",J469,0)</f>
        <v>0</v>
      </c>
      <c r="BI469" s="232">
        <f>IF(N469="nulová",J469,0)</f>
        <v>0</v>
      </c>
      <c r="BJ469" s="16" t="s">
        <v>82</v>
      </c>
      <c r="BK469" s="232">
        <f>ROUND(I469*H469,2)</f>
        <v>0</v>
      </c>
      <c r="BL469" s="16" t="s">
        <v>172</v>
      </c>
      <c r="BM469" s="231" t="s">
        <v>1241</v>
      </c>
    </row>
    <row r="470" s="14" customFormat="1">
      <c r="A470" s="14"/>
      <c r="B470" s="254"/>
      <c r="C470" s="255"/>
      <c r="D470" s="244" t="s">
        <v>649</v>
      </c>
      <c r="E470" s="256" t="s">
        <v>1</v>
      </c>
      <c r="F470" s="257" t="s">
        <v>1242</v>
      </c>
      <c r="G470" s="255"/>
      <c r="H470" s="256" t="s">
        <v>1</v>
      </c>
      <c r="I470" s="258"/>
      <c r="J470" s="255"/>
      <c r="K470" s="255"/>
      <c r="L470" s="259"/>
      <c r="M470" s="260"/>
      <c r="N470" s="261"/>
      <c r="O470" s="261"/>
      <c r="P470" s="261"/>
      <c r="Q470" s="261"/>
      <c r="R470" s="261"/>
      <c r="S470" s="261"/>
      <c r="T470" s="262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63" t="s">
        <v>649</v>
      </c>
      <c r="AU470" s="263" t="s">
        <v>84</v>
      </c>
      <c r="AV470" s="14" t="s">
        <v>82</v>
      </c>
      <c r="AW470" s="14" t="s">
        <v>31</v>
      </c>
      <c r="AX470" s="14" t="s">
        <v>74</v>
      </c>
      <c r="AY470" s="263" t="s">
        <v>133</v>
      </c>
    </row>
    <row r="471" s="13" customFormat="1">
      <c r="A471" s="13"/>
      <c r="B471" s="242"/>
      <c r="C471" s="243"/>
      <c r="D471" s="244" t="s">
        <v>649</v>
      </c>
      <c r="E471" s="245" t="s">
        <v>1</v>
      </c>
      <c r="F471" s="246" t="s">
        <v>1243</v>
      </c>
      <c r="G471" s="243"/>
      <c r="H471" s="247">
        <v>14.220000000000001</v>
      </c>
      <c r="I471" s="248"/>
      <c r="J471" s="243"/>
      <c r="K471" s="243"/>
      <c r="L471" s="249"/>
      <c r="M471" s="250"/>
      <c r="N471" s="251"/>
      <c r="O471" s="251"/>
      <c r="P471" s="251"/>
      <c r="Q471" s="251"/>
      <c r="R471" s="251"/>
      <c r="S471" s="251"/>
      <c r="T471" s="252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53" t="s">
        <v>649</v>
      </c>
      <c r="AU471" s="253" t="s">
        <v>84</v>
      </c>
      <c r="AV471" s="13" t="s">
        <v>84</v>
      </c>
      <c r="AW471" s="13" t="s">
        <v>31</v>
      </c>
      <c r="AX471" s="13" t="s">
        <v>74</v>
      </c>
      <c r="AY471" s="253" t="s">
        <v>133</v>
      </c>
    </row>
    <row r="472" s="2" customFormat="1" ht="16.5" customHeight="1">
      <c r="A472" s="37"/>
      <c r="B472" s="38"/>
      <c r="C472" s="218" t="s">
        <v>1244</v>
      </c>
      <c r="D472" s="218" t="s">
        <v>135</v>
      </c>
      <c r="E472" s="219" t="s">
        <v>1245</v>
      </c>
      <c r="F472" s="220" t="s">
        <v>1246</v>
      </c>
      <c r="G472" s="221" t="s">
        <v>442</v>
      </c>
      <c r="H472" s="222">
        <v>374.98000000000002</v>
      </c>
      <c r="I472" s="223"/>
      <c r="J472" s="224">
        <f>ROUND(I472*H472,2)</f>
        <v>0</v>
      </c>
      <c r="K472" s="225"/>
      <c r="L472" s="43"/>
      <c r="M472" s="233" t="s">
        <v>1</v>
      </c>
      <c r="N472" s="234" t="s">
        <v>39</v>
      </c>
      <c r="O472" s="90"/>
      <c r="P472" s="235">
        <f>O472*H472</f>
        <v>0</v>
      </c>
      <c r="Q472" s="235">
        <v>0</v>
      </c>
      <c r="R472" s="235">
        <f>Q472*H472</f>
        <v>0</v>
      </c>
      <c r="S472" s="235">
        <v>0</v>
      </c>
      <c r="T472" s="236">
        <f>S472*H472</f>
        <v>0</v>
      </c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R472" s="231" t="s">
        <v>172</v>
      </c>
      <c r="AT472" s="231" t="s">
        <v>135</v>
      </c>
      <c r="AU472" s="231" t="s">
        <v>84</v>
      </c>
      <c r="AY472" s="16" t="s">
        <v>133</v>
      </c>
      <c r="BE472" s="232">
        <f>IF(N472="základní",J472,0)</f>
        <v>0</v>
      </c>
      <c r="BF472" s="232">
        <f>IF(N472="snížená",J472,0)</f>
        <v>0</v>
      </c>
      <c r="BG472" s="232">
        <f>IF(N472="zákl. přenesená",J472,0)</f>
        <v>0</v>
      </c>
      <c r="BH472" s="232">
        <f>IF(N472="sníž. přenesená",J472,0)</f>
        <v>0</v>
      </c>
      <c r="BI472" s="232">
        <f>IF(N472="nulová",J472,0)</f>
        <v>0</v>
      </c>
      <c r="BJ472" s="16" t="s">
        <v>82</v>
      </c>
      <c r="BK472" s="232">
        <f>ROUND(I472*H472,2)</f>
        <v>0</v>
      </c>
      <c r="BL472" s="16" t="s">
        <v>172</v>
      </c>
      <c r="BM472" s="231" t="s">
        <v>1247</v>
      </c>
    </row>
    <row r="473" s="14" customFormat="1">
      <c r="A473" s="14"/>
      <c r="B473" s="254"/>
      <c r="C473" s="255"/>
      <c r="D473" s="244" t="s">
        <v>649</v>
      </c>
      <c r="E473" s="256" t="s">
        <v>1</v>
      </c>
      <c r="F473" s="257" t="s">
        <v>1248</v>
      </c>
      <c r="G473" s="255"/>
      <c r="H473" s="256" t="s">
        <v>1</v>
      </c>
      <c r="I473" s="258"/>
      <c r="J473" s="255"/>
      <c r="K473" s="255"/>
      <c r="L473" s="259"/>
      <c r="M473" s="260"/>
      <c r="N473" s="261"/>
      <c r="O473" s="261"/>
      <c r="P473" s="261"/>
      <c r="Q473" s="261"/>
      <c r="R473" s="261"/>
      <c r="S473" s="261"/>
      <c r="T473" s="262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63" t="s">
        <v>649</v>
      </c>
      <c r="AU473" s="263" t="s">
        <v>84</v>
      </c>
      <c r="AV473" s="14" t="s">
        <v>82</v>
      </c>
      <c r="AW473" s="14" t="s">
        <v>31</v>
      </c>
      <c r="AX473" s="14" t="s">
        <v>74</v>
      </c>
      <c r="AY473" s="263" t="s">
        <v>133</v>
      </c>
    </row>
    <row r="474" s="13" customFormat="1">
      <c r="A474" s="13"/>
      <c r="B474" s="242"/>
      <c r="C474" s="243"/>
      <c r="D474" s="244" t="s">
        <v>649</v>
      </c>
      <c r="E474" s="245" t="s">
        <v>1</v>
      </c>
      <c r="F474" s="246" t="s">
        <v>1249</v>
      </c>
      <c r="G474" s="243"/>
      <c r="H474" s="247">
        <v>300.72000000000003</v>
      </c>
      <c r="I474" s="248"/>
      <c r="J474" s="243"/>
      <c r="K474" s="243"/>
      <c r="L474" s="249"/>
      <c r="M474" s="250"/>
      <c r="N474" s="251"/>
      <c r="O474" s="251"/>
      <c r="P474" s="251"/>
      <c r="Q474" s="251"/>
      <c r="R474" s="251"/>
      <c r="S474" s="251"/>
      <c r="T474" s="252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53" t="s">
        <v>649</v>
      </c>
      <c r="AU474" s="253" t="s">
        <v>84</v>
      </c>
      <c r="AV474" s="13" t="s">
        <v>84</v>
      </c>
      <c r="AW474" s="13" t="s">
        <v>31</v>
      </c>
      <c r="AX474" s="13" t="s">
        <v>74</v>
      </c>
      <c r="AY474" s="253" t="s">
        <v>133</v>
      </c>
    </row>
    <row r="475" s="13" customFormat="1">
      <c r="A475" s="13"/>
      <c r="B475" s="242"/>
      <c r="C475" s="243"/>
      <c r="D475" s="244" t="s">
        <v>649</v>
      </c>
      <c r="E475" s="245" t="s">
        <v>1</v>
      </c>
      <c r="F475" s="246" t="s">
        <v>1250</v>
      </c>
      <c r="G475" s="243"/>
      <c r="H475" s="247">
        <v>74.260000000000005</v>
      </c>
      <c r="I475" s="248"/>
      <c r="J475" s="243"/>
      <c r="K475" s="243"/>
      <c r="L475" s="249"/>
      <c r="M475" s="250"/>
      <c r="N475" s="251"/>
      <c r="O475" s="251"/>
      <c r="P475" s="251"/>
      <c r="Q475" s="251"/>
      <c r="R475" s="251"/>
      <c r="S475" s="251"/>
      <c r="T475" s="252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53" t="s">
        <v>649</v>
      </c>
      <c r="AU475" s="253" t="s">
        <v>84</v>
      </c>
      <c r="AV475" s="13" t="s">
        <v>84</v>
      </c>
      <c r="AW475" s="13" t="s">
        <v>31</v>
      </c>
      <c r="AX475" s="13" t="s">
        <v>74</v>
      </c>
      <c r="AY475" s="253" t="s">
        <v>133</v>
      </c>
    </row>
    <row r="476" s="2" customFormat="1" ht="24.15" customHeight="1">
      <c r="A476" s="37"/>
      <c r="B476" s="38"/>
      <c r="C476" s="264" t="s">
        <v>1251</v>
      </c>
      <c r="D476" s="264" t="s">
        <v>737</v>
      </c>
      <c r="E476" s="265" t="s">
        <v>1252</v>
      </c>
      <c r="F476" s="266" t="s">
        <v>1253</v>
      </c>
      <c r="G476" s="267" t="s">
        <v>442</v>
      </c>
      <c r="H476" s="268">
        <v>39.372999999999998</v>
      </c>
      <c r="I476" s="269"/>
      <c r="J476" s="270">
        <f>ROUND(I476*H476,2)</f>
        <v>0</v>
      </c>
      <c r="K476" s="271"/>
      <c r="L476" s="272"/>
      <c r="M476" s="273" t="s">
        <v>1</v>
      </c>
      <c r="N476" s="274" t="s">
        <v>39</v>
      </c>
      <c r="O476" s="90"/>
      <c r="P476" s="235">
        <f>O476*H476</f>
        <v>0</v>
      </c>
      <c r="Q476" s="235">
        <v>0.0080000000000000002</v>
      </c>
      <c r="R476" s="235">
        <f>Q476*H476</f>
        <v>0.31498399999999999</v>
      </c>
      <c r="S476" s="235">
        <v>0</v>
      </c>
      <c r="T476" s="236">
        <f>S476*H476</f>
        <v>0</v>
      </c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R476" s="231" t="s">
        <v>199</v>
      </c>
      <c r="AT476" s="231" t="s">
        <v>737</v>
      </c>
      <c r="AU476" s="231" t="s">
        <v>84</v>
      </c>
      <c r="AY476" s="16" t="s">
        <v>133</v>
      </c>
      <c r="BE476" s="232">
        <f>IF(N476="základní",J476,0)</f>
        <v>0</v>
      </c>
      <c r="BF476" s="232">
        <f>IF(N476="snížená",J476,0)</f>
        <v>0</v>
      </c>
      <c r="BG476" s="232">
        <f>IF(N476="zákl. přenesená",J476,0)</f>
        <v>0</v>
      </c>
      <c r="BH476" s="232">
        <f>IF(N476="sníž. přenesená",J476,0)</f>
        <v>0</v>
      </c>
      <c r="BI476" s="232">
        <f>IF(N476="nulová",J476,0)</f>
        <v>0</v>
      </c>
      <c r="BJ476" s="16" t="s">
        <v>82</v>
      </c>
      <c r="BK476" s="232">
        <f>ROUND(I476*H476,2)</f>
        <v>0</v>
      </c>
      <c r="BL476" s="16" t="s">
        <v>172</v>
      </c>
      <c r="BM476" s="231" t="s">
        <v>1254</v>
      </c>
    </row>
    <row r="477" s="13" customFormat="1">
      <c r="A477" s="13"/>
      <c r="B477" s="242"/>
      <c r="C477" s="243"/>
      <c r="D477" s="244" t="s">
        <v>649</v>
      </c>
      <c r="E477" s="245" t="s">
        <v>1</v>
      </c>
      <c r="F477" s="246" t="s">
        <v>1255</v>
      </c>
      <c r="G477" s="243"/>
      <c r="H477" s="247">
        <v>37.497999999999998</v>
      </c>
      <c r="I477" s="248"/>
      <c r="J477" s="243"/>
      <c r="K477" s="243"/>
      <c r="L477" s="249"/>
      <c r="M477" s="250"/>
      <c r="N477" s="251"/>
      <c r="O477" s="251"/>
      <c r="P477" s="251"/>
      <c r="Q477" s="251"/>
      <c r="R477" s="251"/>
      <c r="S477" s="251"/>
      <c r="T477" s="252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53" t="s">
        <v>649</v>
      </c>
      <c r="AU477" s="253" t="s">
        <v>84</v>
      </c>
      <c r="AV477" s="13" t="s">
        <v>84</v>
      </c>
      <c r="AW477" s="13" t="s">
        <v>31</v>
      </c>
      <c r="AX477" s="13" t="s">
        <v>74</v>
      </c>
      <c r="AY477" s="253" t="s">
        <v>133</v>
      </c>
    </row>
    <row r="478" s="14" customFormat="1">
      <c r="A478" s="14"/>
      <c r="B478" s="254"/>
      <c r="C478" s="255"/>
      <c r="D478" s="244" t="s">
        <v>649</v>
      </c>
      <c r="E478" s="256" t="s">
        <v>1</v>
      </c>
      <c r="F478" s="257" t="s">
        <v>1256</v>
      </c>
      <c r="G478" s="255"/>
      <c r="H478" s="256" t="s">
        <v>1</v>
      </c>
      <c r="I478" s="258"/>
      <c r="J478" s="255"/>
      <c r="K478" s="255"/>
      <c r="L478" s="259"/>
      <c r="M478" s="260"/>
      <c r="N478" s="261"/>
      <c r="O478" s="261"/>
      <c r="P478" s="261"/>
      <c r="Q478" s="261"/>
      <c r="R478" s="261"/>
      <c r="S478" s="261"/>
      <c r="T478" s="262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63" t="s">
        <v>649</v>
      </c>
      <c r="AU478" s="263" t="s">
        <v>84</v>
      </c>
      <c r="AV478" s="14" t="s">
        <v>82</v>
      </c>
      <c r="AW478" s="14" t="s">
        <v>31</v>
      </c>
      <c r="AX478" s="14" t="s">
        <v>74</v>
      </c>
      <c r="AY478" s="263" t="s">
        <v>133</v>
      </c>
    </row>
    <row r="479" s="13" customFormat="1">
      <c r="A479" s="13"/>
      <c r="B479" s="242"/>
      <c r="C479" s="243"/>
      <c r="D479" s="244" t="s">
        <v>649</v>
      </c>
      <c r="E479" s="243"/>
      <c r="F479" s="246" t="s">
        <v>1257</v>
      </c>
      <c r="G479" s="243"/>
      <c r="H479" s="247">
        <v>39.372999999999998</v>
      </c>
      <c r="I479" s="248"/>
      <c r="J479" s="243"/>
      <c r="K479" s="243"/>
      <c r="L479" s="249"/>
      <c r="M479" s="250"/>
      <c r="N479" s="251"/>
      <c r="O479" s="251"/>
      <c r="P479" s="251"/>
      <c r="Q479" s="251"/>
      <c r="R479" s="251"/>
      <c r="S479" s="251"/>
      <c r="T479" s="252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53" t="s">
        <v>649</v>
      </c>
      <c r="AU479" s="253" t="s">
        <v>84</v>
      </c>
      <c r="AV479" s="13" t="s">
        <v>84</v>
      </c>
      <c r="AW479" s="13" t="s">
        <v>4</v>
      </c>
      <c r="AX479" s="13" t="s">
        <v>82</v>
      </c>
      <c r="AY479" s="253" t="s">
        <v>133</v>
      </c>
    </row>
    <row r="480" s="2" customFormat="1" ht="16.5" customHeight="1">
      <c r="A480" s="37"/>
      <c r="B480" s="38"/>
      <c r="C480" s="218" t="s">
        <v>1258</v>
      </c>
      <c r="D480" s="218" t="s">
        <v>135</v>
      </c>
      <c r="E480" s="219" t="s">
        <v>1259</v>
      </c>
      <c r="F480" s="220" t="s">
        <v>1260</v>
      </c>
      <c r="G480" s="221" t="s">
        <v>442</v>
      </c>
      <c r="H480" s="222">
        <v>374.98000000000002</v>
      </c>
      <c r="I480" s="223"/>
      <c r="J480" s="224">
        <f>ROUND(I480*H480,2)</f>
        <v>0</v>
      </c>
      <c r="K480" s="225"/>
      <c r="L480" s="43"/>
      <c r="M480" s="233" t="s">
        <v>1</v>
      </c>
      <c r="N480" s="234" t="s">
        <v>39</v>
      </c>
      <c r="O480" s="90"/>
      <c r="P480" s="235">
        <f>O480*H480</f>
        <v>0</v>
      </c>
      <c r="Q480" s="235">
        <v>0</v>
      </c>
      <c r="R480" s="235">
        <f>Q480*H480</f>
        <v>0</v>
      </c>
      <c r="S480" s="235">
        <v>0.0080000000000000002</v>
      </c>
      <c r="T480" s="236">
        <f>S480*H480</f>
        <v>2.9998400000000003</v>
      </c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R480" s="231" t="s">
        <v>172</v>
      </c>
      <c r="AT480" s="231" t="s">
        <v>135</v>
      </c>
      <c r="AU480" s="231" t="s">
        <v>84</v>
      </c>
      <c r="AY480" s="16" t="s">
        <v>133</v>
      </c>
      <c r="BE480" s="232">
        <f>IF(N480="základní",J480,0)</f>
        <v>0</v>
      </c>
      <c r="BF480" s="232">
        <f>IF(N480="snížená",J480,0)</f>
        <v>0</v>
      </c>
      <c r="BG480" s="232">
        <f>IF(N480="zákl. přenesená",J480,0)</f>
        <v>0</v>
      </c>
      <c r="BH480" s="232">
        <f>IF(N480="sníž. přenesená",J480,0)</f>
        <v>0</v>
      </c>
      <c r="BI480" s="232">
        <f>IF(N480="nulová",J480,0)</f>
        <v>0</v>
      </c>
      <c r="BJ480" s="16" t="s">
        <v>82</v>
      </c>
      <c r="BK480" s="232">
        <f>ROUND(I480*H480,2)</f>
        <v>0</v>
      </c>
      <c r="BL480" s="16" t="s">
        <v>172</v>
      </c>
      <c r="BM480" s="231" t="s">
        <v>1261</v>
      </c>
    </row>
    <row r="481" s="14" customFormat="1">
      <c r="A481" s="14"/>
      <c r="B481" s="254"/>
      <c r="C481" s="255"/>
      <c r="D481" s="244" t="s">
        <v>649</v>
      </c>
      <c r="E481" s="256" t="s">
        <v>1</v>
      </c>
      <c r="F481" s="257" t="s">
        <v>1248</v>
      </c>
      <c r="G481" s="255"/>
      <c r="H481" s="256" t="s">
        <v>1</v>
      </c>
      <c r="I481" s="258"/>
      <c r="J481" s="255"/>
      <c r="K481" s="255"/>
      <c r="L481" s="259"/>
      <c r="M481" s="260"/>
      <c r="N481" s="261"/>
      <c r="O481" s="261"/>
      <c r="P481" s="261"/>
      <c r="Q481" s="261"/>
      <c r="R481" s="261"/>
      <c r="S481" s="261"/>
      <c r="T481" s="262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63" t="s">
        <v>649</v>
      </c>
      <c r="AU481" s="263" t="s">
        <v>84</v>
      </c>
      <c r="AV481" s="14" t="s">
        <v>82</v>
      </c>
      <c r="AW481" s="14" t="s">
        <v>31</v>
      </c>
      <c r="AX481" s="14" t="s">
        <v>74</v>
      </c>
      <c r="AY481" s="263" t="s">
        <v>133</v>
      </c>
    </row>
    <row r="482" s="13" customFormat="1">
      <c r="A482" s="13"/>
      <c r="B482" s="242"/>
      <c r="C482" s="243"/>
      <c r="D482" s="244" t="s">
        <v>649</v>
      </c>
      <c r="E482" s="245" t="s">
        <v>1</v>
      </c>
      <c r="F482" s="246" t="s">
        <v>1249</v>
      </c>
      <c r="G482" s="243"/>
      <c r="H482" s="247">
        <v>300.72000000000003</v>
      </c>
      <c r="I482" s="248"/>
      <c r="J482" s="243"/>
      <c r="K482" s="243"/>
      <c r="L482" s="249"/>
      <c r="M482" s="250"/>
      <c r="N482" s="251"/>
      <c r="O482" s="251"/>
      <c r="P482" s="251"/>
      <c r="Q482" s="251"/>
      <c r="R482" s="251"/>
      <c r="S482" s="251"/>
      <c r="T482" s="252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53" t="s">
        <v>649</v>
      </c>
      <c r="AU482" s="253" t="s">
        <v>84</v>
      </c>
      <c r="AV482" s="13" t="s">
        <v>84</v>
      </c>
      <c r="AW482" s="13" t="s">
        <v>31</v>
      </c>
      <c r="AX482" s="13" t="s">
        <v>74</v>
      </c>
      <c r="AY482" s="253" t="s">
        <v>133</v>
      </c>
    </row>
    <row r="483" s="13" customFormat="1">
      <c r="A483" s="13"/>
      <c r="B483" s="242"/>
      <c r="C483" s="243"/>
      <c r="D483" s="244" t="s">
        <v>649</v>
      </c>
      <c r="E483" s="245" t="s">
        <v>1</v>
      </c>
      <c r="F483" s="246" t="s">
        <v>1250</v>
      </c>
      <c r="G483" s="243"/>
      <c r="H483" s="247">
        <v>74.260000000000005</v>
      </c>
      <c r="I483" s="248"/>
      <c r="J483" s="243"/>
      <c r="K483" s="243"/>
      <c r="L483" s="249"/>
      <c r="M483" s="250"/>
      <c r="N483" s="251"/>
      <c r="O483" s="251"/>
      <c r="P483" s="251"/>
      <c r="Q483" s="251"/>
      <c r="R483" s="251"/>
      <c r="S483" s="251"/>
      <c r="T483" s="252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53" t="s">
        <v>649</v>
      </c>
      <c r="AU483" s="253" t="s">
        <v>84</v>
      </c>
      <c r="AV483" s="13" t="s">
        <v>84</v>
      </c>
      <c r="AW483" s="13" t="s">
        <v>31</v>
      </c>
      <c r="AX483" s="13" t="s">
        <v>74</v>
      </c>
      <c r="AY483" s="253" t="s">
        <v>133</v>
      </c>
    </row>
    <row r="484" s="2" customFormat="1" ht="24.15" customHeight="1">
      <c r="A484" s="37"/>
      <c r="B484" s="38"/>
      <c r="C484" s="218" t="s">
        <v>1262</v>
      </c>
      <c r="D484" s="218" t="s">
        <v>135</v>
      </c>
      <c r="E484" s="219" t="s">
        <v>1263</v>
      </c>
      <c r="F484" s="220" t="s">
        <v>1264</v>
      </c>
      <c r="G484" s="221" t="s">
        <v>581</v>
      </c>
      <c r="H484" s="222">
        <v>1.216</v>
      </c>
      <c r="I484" s="223"/>
      <c r="J484" s="224">
        <f>ROUND(I484*H484,2)</f>
        <v>0</v>
      </c>
      <c r="K484" s="225"/>
      <c r="L484" s="43"/>
      <c r="M484" s="233" t="s">
        <v>1</v>
      </c>
      <c r="N484" s="234" t="s">
        <v>39</v>
      </c>
      <c r="O484" s="90"/>
      <c r="P484" s="235">
        <f>O484*H484</f>
        <v>0</v>
      </c>
      <c r="Q484" s="235">
        <v>0</v>
      </c>
      <c r="R484" s="235">
        <f>Q484*H484</f>
        <v>0</v>
      </c>
      <c r="S484" s="235">
        <v>0</v>
      </c>
      <c r="T484" s="236">
        <f>S484*H484</f>
        <v>0</v>
      </c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R484" s="231" t="s">
        <v>172</v>
      </c>
      <c r="AT484" s="231" t="s">
        <v>135</v>
      </c>
      <c r="AU484" s="231" t="s">
        <v>84</v>
      </c>
      <c r="AY484" s="16" t="s">
        <v>133</v>
      </c>
      <c r="BE484" s="232">
        <f>IF(N484="základní",J484,0)</f>
        <v>0</v>
      </c>
      <c r="BF484" s="232">
        <f>IF(N484="snížená",J484,0)</f>
        <v>0</v>
      </c>
      <c r="BG484" s="232">
        <f>IF(N484="zákl. přenesená",J484,0)</f>
        <v>0</v>
      </c>
      <c r="BH484" s="232">
        <f>IF(N484="sníž. přenesená",J484,0)</f>
        <v>0</v>
      </c>
      <c r="BI484" s="232">
        <f>IF(N484="nulová",J484,0)</f>
        <v>0</v>
      </c>
      <c r="BJ484" s="16" t="s">
        <v>82</v>
      </c>
      <c r="BK484" s="232">
        <f>ROUND(I484*H484,2)</f>
        <v>0</v>
      </c>
      <c r="BL484" s="16" t="s">
        <v>172</v>
      </c>
      <c r="BM484" s="231" t="s">
        <v>1265</v>
      </c>
    </row>
    <row r="485" s="12" customFormat="1" ht="22.8" customHeight="1">
      <c r="A485" s="12"/>
      <c r="B485" s="202"/>
      <c r="C485" s="203"/>
      <c r="D485" s="204" t="s">
        <v>73</v>
      </c>
      <c r="E485" s="216" t="s">
        <v>1266</v>
      </c>
      <c r="F485" s="216" t="s">
        <v>1267</v>
      </c>
      <c r="G485" s="203"/>
      <c r="H485" s="203"/>
      <c r="I485" s="206"/>
      <c r="J485" s="217">
        <f>BK485</f>
        <v>0</v>
      </c>
      <c r="K485" s="203"/>
      <c r="L485" s="208"/>
      <c r="M485" s="209"/>
      <c r="N485" s="210"/>
      <c r="O485" s="210"/>
      <c r="P485" s="211">
        <f>SUM(P486:P534)</f>
        <v>0</v>
      </c>
      <c r="Q485" s="210"/>
      <c r="R485" s="211">
        <f>SUM(R486:R534)</f>
        <v>0</v>
      </c>
      <c r="S485" s="210"/>
      <c r="T485" s="212">
        <f>SUM(T486:T534)</f>
        <v>0</v>
      </c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R485" s="213" t="s">
        <v>84</v>
      </c>
      <c r="AT485" s="214" t="s">
        <v>73</v>
      </c>
      <c r="AU485" s="214" t="s">
        <v>82</v>
      </c>
      <c r="AY485" s="213" t="s">
        <v>133</v>
      </c>
      <c r="BK485" s="215">
        <f>SUM(BK486:BK534)</f>
        <v>0</v>
      </c>
    </row>
    <row r="486" s="2" customFormat="1" ht="16.5" customHeight="1">
      <c r="A486" s="37"/>
      <c r="B486" s="38"/>
      <c r="C486" s="218" t="s">
        <v>1268</v>
      </c>
      <c r="D486" s="218" t="s">
        <v>135</v>
      </c>
      <c r="E486" s="219" t="s">
        <v>1269</v>
      </c>
      <c r="F486" s="220" t="s">
        <v>1270</v>
      </c>
      <c r="G486" s="221" t="s">
        <v>644</v>
      </c>
      <c r="H486" s="222">
        <v>1</v>
      </c>
      <c r="I486" s="223"/>
      <c r="J486" s="224">
        <f>ROUND(I486*H486,2)</f>
        <v>0</v>
      </c>
      <c r="K486" s="225"/>
      <c r="L486" s="43"/>
      <c r="M486" s="233" t="s">
        <v>1</v>
      </c>
      <c r="N486" s="234" t="s">
        <v>39</v>
      </c>
      <c r="O486" s="90"/>
      <c r="P486" s="235">
        <f>O486*H486</f>
        <v>0</v>
      </c>
      <c r="Q486" s="235">
        <v>0</v>
      </c>
      <c r="R486" s="235">
        <f>Q486*H486</f>
        <v>0</v>
      </c>
      <c r="S486" s="235">
        <v>0</v>
      </c>
      <c r="T486" s="236">
        <f>S486*H486</f>
        <v>0</v>
      </c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R486" s="231" t="s">
        <v>172</v>
      </c>
      <c r="AT486" s="231" t="s">
        <v>135</v>
      </c>
      <c r="AU486" s="231" t="s">
        <v>84</v>
      </c>
      <c r="AY486" s="16" t="s">
        <v>133</v>
      </c>
      <c r="BE486" s="232">
        <f>IF(N486="základní",J486,0)</f>
        <v>0</v>
      </c>
      <c r="BF486" s="232">
        <f>IF(N486="snížená",J486,0)</f>
        <v>0</v>
      </c>
      <c r="BG486" s="232">
        <f>IF(N486="zákl. přenesená",J486,0)</f>
        <v>0</v>
      </c>
      <c r="BH486" s="232">
        <f>IF(N486="sníž. přenesená",J486,0)</f>
        <v>0</v>
      </c>
      <c r="BI486" s="232">
        <f>IF(N486="nulová",J486,0)</f>
        <v>0</v>
      </c>
      <c r="BJ486" s="16" t="s">
        <v>82</v>
      </c>
      <c r="BK486" s="232">
        <f>ROUND(I486*H486,2)</f>
        <v>0</v>
      </c>
      <c r="BL486" s="16" t="s">
        <v>172</v>
      </c>
      <c r="BM486" s="231" t="s">
        <v>1271</v>
      </c>
    </row>
    <row r="487" s="2" customFormat="1" ht="16.5" customHeight="1">
      <c r="A487" s="37"/>
      <c r="B487" s="38"/>
      <c r="C487" s="218" t="s">
        <v>1272</v>
      </c>
      <c r="D487" s="218" t="s">
        <v>135</v>
      </c>
      <c r="E487" s="219" t="s">
        <v>1273</v>
      </c>
      <c r="F487" s="220" t="s">
        <v>1274</v>
      </c>
      <c r="G487" s="221" t="s">
        <v>644</v>
      </c>
      <c r="H487" s="222">
        <v>1</v>
      </c>
      <c r="I487" s="223"/>
      <c r="J487" s="224">
        <f>ROUND(I487*H487,2)</f>
        <v>0</v>
      </c>
      <c r="K487" s="225"/>
      <c r="L487" s="43"/>
      <c r="M487" s="233" t="s">
        <v>1</v>
      </c>
      <c r="N487" s="234" t="s">
        <v>39</v>
      </c>
      <c r="O487" s="90"/>
      <c r="P487" s="235">
        <f>O487*H487</f>
        <v>0</v>
      </c>
      <c r="Q487" s="235">
        <v>0</v>
      </c>
      <c r="R487" s="235">
        <f>Q487*H487</f>
        <v>0</v>
      </c>
      <c r="S487" s="235">
        <v>0</v>
      </c>
      <c r="T487" s="236">
        <f>S487*H487</f>
        <v>0</v>
      </c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R487" s="231" t="s">
        <v>172</v>
      </c>
      <c r="AT487" s="231" t="s">
        <v>135</v>
      </c>
      <c r="AU487" s="231" t="s">
        <v>84</v>
      </c>
      <c r="AY487" s="16" t="s">
        <v>133</v>
      </c>
      <c r="BE487" s="232">
        <f>IF(N487="základní",J487,0)</f>
        <v>0</v>
      </c>
      <c r="BF487" s="232">
        <f>IF(N487="snížená",J487,0)</f>
        <v>0</v>
      </c>
      <c r="BG487" s="232">
        <f>IF(N487="zákl. přenesená",J487,0)</f>
        <v>0</v>
      </c>
      <c r="BH487" s="232">
        <f>IF(N487="sníž. přenesená",J487,0)</f>
        <v>0</v>
      </c>
      <c r="BI487" s="232">
        <f>IF(N487="nulová",J487,0)</f>
        <v>0</v>
      </c>
      <c r="BJ487" s="16" t="s">
        <v>82</v>
      </c>
      <c r="BK487" s="232">
        <f>ROUND(I487*H487,2)</f>
        <v>0</v>
      </c>
      <c r="BL487" s="16" t="s">
        <v>172</v>
      </c>
      <c r="BM487" s="231" t="s">
        <v>1275</v>
      </c>
    </row>
    <row r="488" s="2" customFormat="1" ht="16.5" customHeight="1">
      <c r="A488" s="37"/>
      <c r="B488" s="38"/>
      <c r="C488" s="218" t="s">
        <v>1276</v>
      </c>
      <c r="D488" s="218" t="s">
        <v>135</v>
      </c>
      <c r="E488" s="219" t="s">
        <v>1277</v>
      </c>
      <c r="F488" s="220" t="s">
        <v>1278</v>
      </c>
      <c r="G488" s="221" t="s">
        <v>644</v>
      </c>
      <c r="H488" s="222">
        <v>1</v>
      </c>
      <c r="I488" s="223"/>
      <c r="J488" s="224">
        <f>ROUND(I488*H488,2)</f>
        <v>0</v>
      </c>
      <c r="K488" s="225"/>
      <c r="L488" s="43"/>
      <c r="M488" s="233" t="s">
        <v>1</v>
      </c>
      <c r="N488" s="234" t="s">
        <v>39</v>
      </c>
      <c r="O488" s="90"/>
      <c r="P488" s="235">
        <f>O488*H488</f>
        <v>0</v>
      </c>
      <c r="Q488" s="235">
        <v>0</v>
      </c>
      <c r="R488" s="235">
        <f>Q488*H488</f>
        <v>0</v>
      </c>
      <c r="S488" s="235">
        <v>0</v>
      </c>
      <c r="T488" s="236">
        <f>S488*H488</f>
        <v>0</v>
      </c>
      <c r="U488" s="37"/>
      <c r="V488" s="37"/>
      <c r="W488" s="37"/>
      <c r="X488" s="37"/>
      <c r="Y488" s="37"/>
      <c r="Z488" s="37"/>
      <c r="AA488" s="37"/>
      <c r="AB488" s="37"/>
      <c r="AC488" s="37"/>
      <c r="AD488" s="37"/>
      <c r="AE488" s="37"/>
      <c r="AR488" s="231" t="s">
        <v>172</v>
      </c>
      <c r="AT488" s="231" t="s">
        <v>135</v>
      </c>
      <c r="AU488" s="231" t="s">
        <v>84</v>
      </c>
      <c r="AY488" s="16" t="s">
        <v>133</v>
      </c>
      <c r="BE488" s="232">
        <f>IF(N488="základní",J488,0)</f>
        <v>0</v>
      </c>
      <c r="BF488" s="232">
        <f>IF(N488="snížená",J488,0)</f>
        <v>0</v>
      </c>
      <c r="BG488" s="232">
        <f>IF(N488="zákl. přenesená",J488,0)</f>
        <v>0</v>
      </c>
      <c r="BH488" s="232">
        <f>IF(N488="sníž. přenesená",J488,0)</f>
        <v>0</v>
      </c>
      <c r="BI488" s="232">
        <f>IF(N488="nulová",J488,0)</f>
        <v>0</v>
      </c>
      <c r="BJ488" s="16" t="s">
        <v>82</v>
      </c>
      <c r="BK488" s="232">
        <f>ROUND(I488*H488,2)</f>
        <v>0</v>
      </c>
      <c r="BL488" s="16" t="s">
        <v>172</v>
      </c>
      <c r="BM488" s="231" t="s">
        <v>1279</v>
      </c>
    </row>
    <row r="489" s="2" customFormat="1" ht="21.75" customHeight="1">
      <c r="A489" s="37"/>
      <c r="B489" s="38"/>
      <c r="C489" s="218" t="s">
        <v>1280</v>
      </c>
      <c r="D489" s="218" t="s">
        <v>135</v>
      </c>
      <c r="E489" s="219" t="s">
        <v>1281</v>
      </c>
      <c r="F489" s="220" t="s">
        <v>1282</v>
      </c>
      <c r="G489" s="221" t="s">
        <v>644</v>
      </c>
      <c r="H489" s="222">
        <v>1</v>
      </c>
      <c r="I489" s="223"/>
      <c r="J489" s="224">
        <f>ROUND(I489*H489,2)</f>
        <v>0</v>
      </c>
      <c r="K489" s="225"/>
      <c r="L489" s="43"/>
      <c r="M489" s="233" t="s">
        <v>1</v>
      </c>
      <c r="N489" s="234" t="s">
        <v>39</v>
      </c>
      <c r="O489" s="90"/>
      <c r="P489" s="235">
        <f>O489*H489</f>
        <v>0</v>
      </c>
      <c r="Q489" s="235">
        <v>0</v>
      </c>
      <c r="R489" s="235">
        <f>Q489*H489</f>
        <v>0</v>
      </c>
      <c r="S489" s="235">
        <v>0</v>
      </c>
      <c r="T489" s="236">
        <f>S489*H489</f>
        <v>0</v>
      </c>
      <c r="U489" s="37"/>
      <c r="V489" s="37"/>
      <c r="W489" s="37"/>
      <c r="X489" s="37"/>
      <c r="Y489" s="37"/>
      <c r="Z489" s="37"/>
      <c r="AA489" s="37"/>
      <c r="AB489" s="37"/>
      <c r="AC489" s="37"/>
      <c r="AD489" s="37"/>
      <c r="AE489" s="37"/>
      <c r="AR489" s="231" t="s">
        <v>172</v>
      </c>
      <c r="AT489" s="231" t="s">
        <v>135</v>
      </c>
      <c r="AU489" s="231" t="s">
        <v>84</v>
      </c>
      <c r="AY489" s="16" t="s">
        <v>133</v>
      </c>
      <c r="BE489" s="232">
        <f>IF(N489="základní",J489,0)</f>
        <v>0</v>
      </c>
      <c r="BF489" s="232">
        <f>IF(N489="snížená",J489,0)</f>
        <v>0</v>
      </c>
      <c r="BG489" s="232">
        <f>IF(N489="zákl. přenesená",J489,0)</f>
        <v>0</v>
      </c>
      <c r="BH489" s="232">
        <f>IF(N489="sníž. přenesená",J489,0)</f>
        <v>0</v>
      </c>
      <c r="BI489" s="232">
        <f>IF(N489="nulová",J489,0)</f>
        <v>0</v>
      </c>
      <c r="BJ489" s="16" t="s">
        <v>82</v>
      </c>
      <c r="BK489" s="232">
        <f>ROUND(I489*H489,2)</f>
        <v>0</v>
      </c>
      <c r="BL489" s="16" t="s">
        <v>172</v>
      </c>
      <c r="BM489" s="231" t="s">
        <v>1283</v>
      </c>
    </row>
    <row r="490" s="2" customFormat="1" ht="21.75" customHeight="1">
      <c r="A490" s="37"/>
      <c r="B490" s="38"/>
      <c r="C490" s="218" t="s">
        <v>1284</v>
      </c>
      <c r="D490" s="218" t="s">
        <v>135</v>
      </c>
      <c r="E490" s="219" t="s">
        <v>1285</v>
      </c>
      <c r="F490" s="220" t="s">
        <v>1286</v>
      </c>
      <c r="G490" s="221" t="s">
        <v>644</v>
      </c>
      <c r="H490" s="222">
        <v>1</v>
      </c>
      <c r="I490" s="223"/>
      <c r="J490" s="224">
        <f>ROUND(I490*H490,2)</f>
        <v>0</v>
      </c>
      <c r="K490" s="225"/>
      <c r="L490" s="43"/>
      <c r="M490" s="233" t="s">
        <v>1</v>
      </c>
      <c r="N490" s="234" t="s">
        <v>39</v>
      </c>
      <c r="O490" s="90"/>
      <c r="P490" s="235">
        <f>O490*H490</f>
        <v>0</v>
      </c>
      <c r="Q490" s="235">
        <v>0</v>
      </c>
      <c r="R490" s="235">
        <f>Q490*H490</f>
        <v>0</v>
      </c>
      <c r="S490" s="235">
        <v>0</v>
      </c>
      <c r="T490" s="236">
        <f>S490*H490</f>
        <v>0</v>
      </c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R490" s="231" t="s">
        <v>172</v>
      </c>
      <c r="AT490" s="231" t="s">
        <v>135</v>
      </c>
      <c r="AU490" s="231" t="s">
        <v>84</v>
      </c>
      <c r="AY490" s="16" t="s">
        <v>133</v>
      </c>
      <c r="BE490" s="232">
        <f>IF(N490="základní",J490,0)</f>
        <v>0</v>
      </c>
      <c r="BF490" s="232">
        <f>IF(N490="snížená",J490,0)</f>
        <v>0</v>
      </c>
      <c r="BG490" s="232">
        <f>IF(N490="zákl. přenesená",J490,0)</f>
        <v>0</v>
      </c>
      <c r="BH490" s="232">
        <f>IF(N490="sníž. přenesená",J490,0)</f>
        <v>0</v>
      </c>
      <c r="BI490" s="232">
        <f>IF(N490="nulová",J490,0)</f>
        <v>0</v>
      </c>
      <c r="BJ490" s="16" t="s">
        <v>82</v>
      </c>
      <c r="BK490" s="232">
        <f>ROUND(I490*H490,2)</f>
        <v>0</v>
      </c>
      <c r="BL490" s="16" t="s">
        <v>172</v>
      </c>
      <c r="BM490" s="231" t="s">
        <v>1287</v>
      </c>
    </row>
    <row r="491" s="2" customFormat="1" ht="21.75" customHeight="1">
      <c r="A491" s="37"/>
      <c r="B491" s="38"/>
      <c r="C491" s="218" t="s">
        <v>1288</v>
      </c>
      <c r="D491" s="218" t="s">
        <v>135</v>
      </c>
      <c r="E491" s="219" t="s">
        <v>1289</v>
      </c>
      <c r="F491" s="220" t="s">
        <v>1290</v>
      </c>
      <c r="G491" s="221" t="s">
        <v>644</v>
      </c>
      <c r="H491" s="222">
        <v>1</v>
      </c>
      <c r="I491" s="223"/>
      <c r="J491" s="224">
        <f>ROUND(I491*H491,2)</f>
        <v>0</v>
      </c>
      <c r="K491" s="225"/>
      <c r="L491" s="43"/>
      <c r="M491" s="233" t="s">
        <v>1</v>
      </c>
      <c r="N491" s="234" t="s">
        <v>39</v>
      </c>
      <c r="O491" s="90"/>
      <c r="P491" s="235">
        <f>O491*H491</f>
        <v>0</v>
      </c>
      <c r="Q491" s="235">
        <v>0</v>
      </c>
      <c r="R491" s="235">
        <f>Q491*H491</f>
        <v>0</v>
      </c>
      <c r="S491" s="235">
        <v>0</v>
      </c>
      <c r="T491" s="236">
        <f>S491*H491</f>
        <v>0</v>
      </c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37"/>
      <c r="AR491" s="231" t="s">
        <v>172</v>
      </c>
      <c r="AT491" s="231" t="s">
        <v>135</v>
      </c>
      <c r="AU491" s="231" t="s">
        <v>84</v>
      </c>
      <c r="AY491" s="16" t="s">
        <v>133</v>
      </c>
      <c r="BE491" s="232">
        <f>IF(N491="základní",J491,0)</f>
        <v>0</v>
      </c>
      <c r="BF491" s="232">
        <f>IF(N491="snížená",J491,0)</f>
        <v>0</v>
      </c>
      <c r="BG491" s="232">
        <f>IF(N491="zákl. přenesená",J491,0)</f>
        <v>0</v>
      </c>
      <c r="BH491" s="232">
        <f>IF(N491="sníž. přenesená",J491,0)</f>
        <v>0</v>
      </c>
      <c r="BI491" s="232">
        <f>IF(N491="nulová",J491,0)</f>
        <v>0</v>
      </c>
      <c r="BJ491" s="16" t="s">
        <v>82</v>
      </c>
      <c r="BK491" s="232">
        <f>ROUND(I491*H491,2)</f>
        <v>0</v>
      </c>
      <c r="BL491" s="16" t="s">
        <v>172</v>
      </c>
      <c r="BM491" s="231" t="s">
        <v>1291</v>
      </c>
    </row>
    <row r="492" s="2" customFormat="1" ht="21.75" customHeight="1">
      <c r="A492" s="37"/>
      <c r="B492" s="38"/>
      <c r="C492" s="218" t="s">
        <v>1292</v>
      </c>
      <c r="D492" s="218" t="s">
        <v>135</v>
      </c>
      <c r="E492" s="219" t="s">
        <v>1293</v>
      </c>
      <c r="F492" s="220" t="s">
        <v>1294</v>
      </c>
      <c r="G492" s="221" t="s">
        <v>644</v>
      </c>
      <c r="H492" s="222">
        <v>1</v>
      </c>
      <c r="I492" s="223"/>
      <c r="J492" s="224">
        <f>ROUND(I492*H492,2)</f>
        <v>0</v>
      </c>
      <c r="K492" s="225"/>
      <c r="L492" s="43"/>
      <c r="M492" s="233" t="s">
        <v>1</v>
      </c>
      <c r="N492" s="234" t="s">
        <v>39</v>
      </c>
      <c r="O492" s="90"/>
      <c r="P492" s="235">
        <f>O492*H492</f>
        <v>0</v>
      </c>
      <c r="Q492" s="235">
        <v>0</v>
      </c>
      <c r="R492" s="235">
        <f>Q492*H492</f>
        <v>0</v>
      </c>
      <c r="S492" s="235">
        <v>0</v>
      </c>
      <c r="T492" s="236">
        <f>S492*H492</f>
        <v>0</v>
      </c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R492" s="231" t="s">
        <v>172</v>
      </c>
      <c r="AT492" s="231" t="s">
        <v>135</v>
      </c>
      <c r="AU492" s="231" t="s">
        <v>84</v>
      </c>
      <c r="AY492" s="16" t="s">
        <v>133</v>
      </c>
      <c r="BE492" s="232">
        <f>IF(N492="základní",J492,0)</f>
        <v>0</v>
      </c>
      <c r="BF492" s="232">
        <f>IF(N492="snížená",J492,0)</f>
        <v>0</v>
      </c>
      <c r="BG492" s="232">
        <f>IF(N492="zákl. přenesená",J492,0)</f>
        <v>0</v>
      </c>
      <c r="BH492" s="232">
        <f>IF(N492="sníž. přenesená",J492,0)</f>
        <v>0</v>
      </c>
      <c r="BI492" s="232">
        <f>IF(N492="nulová",J492,0)</f>
        <v>0</v>
      </c>
      <c r="BJ492" s="16" t="s">
        <v>82</v>
      </c>
      <c r="BK492" s="232">
        <f>ROUND(I492*H492,2)</f>
        <v>0</v>
      </c>
      <c r="BL492" s="16" t="s">
        <v>172</v>
      </c>
      <c r="BM492" s="231" t="s">
        <v>1295</v>
      </c>
    </row>
    <row r="493" s="2" customFormat="1" ht="21.75" customHeight="1">
      <c r="A493" s="37"/>
      <c r="B493" s="38"/>
      <c r="C493" s="218" t="s">
        <v>1296</v>
      </c>
      <c r="D493" s="218" t="s">
        <v>135</v>
      </c>
      <c r="E493" s="219" t="s">
        <v>1297</v>
      </c>
      <c r="F493" s="220" t="s">
        <v>1298</v>
      </c>
      <c r="G493" s="221" t="s">
        <v>644</v>
      </c>
      <c r="H493" s="222">
        <v>1</v>
      </c>
      <c r="I493" s="223"/>
      <c r="J493" s="224">
        <f>ROUND(I493*H493,2)</f>
        <v>0</v>
      </c>
      <c r="K493" s="225"/>
      <c r="L493" s="43"/>
      <c r="M493" s="233" t="s">
        <v>1</v>
      </c>
      <c r="N493" s="234" t="s">
        <v>39</v>
      </c>
      <c r="O493" s="90"/>
      <c r="P493" s="235">
        <f>O493*H493</f>
        <v>0</v>
      </c>
      <c r="Q493" s="235">
        <v>0</v>
      </c>
      <c r="R493" s="235">
        <f>Q493*H493</f>
        <v>0</v>
      </c>
      <c r="S493" s="235">
        <v>0</v>
      </c>
      <c r="T493" s="236">
        <f>S493*H493</f>
        <v>0</v>
      </c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R493" s="231" t="s">
        <v>172</v>
      </c>
      <c r="AT493" s="231" t="s">
        <v>135</v>
      </c>
      <c r="AU493" s="231" t="s">
        <v>84</v>
      </c>
      <c r="AY493" s="16" t="s">
        <v>133</v>
      </c>
      <c r="BE493" s="232">
        <f>IF(N493="základní",J493,0)</f>
        <v>0</v>
      </c>
      <c r="BF493" s="232">
        <f>IF(N493="snížená",J493,0)</f>
        <v>0</v>
      </c>
      <c r="BG493" s="232">
        <f>IF(N493="zákl. přenesená",J493,0)</f>
        <v>0</v>
      </c>
      <c r="BH493" s="232">
        <f>IF(N493="sníž. přenesená",J493,0)</f>
        <v>0</v>
      </c>
      <c r="BI493" s="232">
        <f>IF(N493="nulová",J493,0)</f>
        <v>0</v>
      </c>
      <c r="BJ493" s="16" t="s">
        <v>82</v>
      </c>
      <c r="BK493" s="232">
        <f>ROUND(I493*H493,2)</f>
        <v>0</v>
      </c>
      <c r="BL493" s="16" t="s">
        <v>172</v>
      </c>
      <c r="BM493" s="231" t="s">
        <v>1299</v>
      </c>
    </row>
    <row r="494" s="2" customFormat="1" ht="21.75" customHeight="1">
      <c r="A494" s="37"/>
      <c r="B494" s="38"/>
      <c r="C494" s="218" t="s">
        <v>1300</v>
      </c>
      <c r="D494" s="218" t="s">
        <v>135</v>
      </c>
      <c r="E494" s="219" t="s">
        <v>1301</v>
      </c>
      <c r="F494" s="220" t="s">
        <v>1302</v>
      </c>
      <c r="G494" s="221" t="s">
        <v>644</v>
      </c>
      <c r="H494" s="222">
        <v>1</v>
      </c>
      <c r="I494" s="223"/>
      <c r="J494" s="224">
        <f>ROUND(I494*H494,2)</f>
        <v>0</v>
      </c>
      <c r="K494" s="225"/>
      <c r="L494" s="43"/>
      <c r="M494" s="233" t="s">
        <v>1</v>
      </c>
      <c r="N494" s="234" t="s">
        <v>39</v>
      </c>
      <c r="O494" s="90"/>
      <c r="P494" s="235">
        <f>O494*H494</f>
        <v>0</v>
      </c>
      <c r="Q494" s="235">
        <v>0</v>
      </c>
      <c r="R494" s="235">
        <f>Q494*H494</f>
        <v>0</v>
      </c>
      <c r="S494" s="235">
        <v>0</v>
      </c>
      <c r="T494" s="236">
        <f>S494*H494</f>
        <v>0</v>
      </c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R494" s="231" t="s">
        <v>172</v>
      </c>
      <c r="AT494" s="231" t="s">
        <v>135</v>
      </c>
      <c r="AU494" s="231" t="s">
        <v>84</v>
      </c>
      <c r="AY494" s="16" t="s">
        <v>133</v>
      </c>
      <c r="BE494" s="232">
        <f>IF(N494="základní",J494,0)</f>
        <v>0</v>
      </c>
      <c r="BF494" s="232">
        <f>IF(N494="snížená",J494,0)</f>
        <v>0</v>
      </c>
      <c r="BG494" s="232">
        <f>IF(N494="zákl. přenesená",J494,0)</f>
        <v>0</v>
      </c>
      <c r="BH494" s="232">
        <f>IF(N494="sníž. přenesená",J494,0)</f>
        <v>0</v>
      </c>
      <c r="BI494" s="232">
        <f>IF(N494="nulová",J494,0)</f>
        <v>0</v>
      </c>
      <c r="BJ494" s="16" t="s">
        <v>82</v>
      </c>
      <c r="BK494" s="232">
        <f>ROUND(I494*H494,2)</f>
        <v>0</v>
      </c>
      <c r="BL494" s="16" t="s">
        <v>172</v>
      </c>
      <c r="BM494" s="231" t="s">
        <v>1303</v>
      </c>
    </row>
    <row r="495" s="2" customFormat="1" ht="21.75" customHeight="1">
      <c r="A495" s="37"/>
      <c r="B495" s="38"/>
      <c r="C495" s="218" t="s">
        <v>1304</v>
      </c>
      <c r="D495" s="218" t="s">
        <v>135</v>
      </c>
      <c r="E495" s="219" t="s">
        <v>1305</v>
      </c>
      <c r="F495" s="220" t="s">
        <v>1306</v>
      </c>
      <c r="G495" s="221" t="s">
        <v>644</v>
      </c>
      <c r="H495" s="222">
        <v>1</v>
      </c>
      <c r="I495" s="223"/>
      <c r="J495" s="224">
        <f>ROUND(I495*H495,2)</f>
        <v>0</v>
      </c>
      <c r="K495" s="225"/>
      <c r="L495" s="43"/>
      <c r="M495" s="233" t="s">
        <v>1</v>
      </c>
      <c r="N495" s="234" t="s">
        <v>39</v>
      </c>
      <c r="O495" s="90"/>
      <c r="P495" s="235">
        <f>O495*H495</f>
        <v>0</v>
      </c>
      <c r="Q495" s="235">
        <v>0</v>
      </c>
      <c r="R495" s="235">
        <f>Q495*H495</f>
        <v>0</v>
      </c>
      <c r="S495" s="235">
        <v>0</v>
      </c>
      <c r="T495" s="236">
        <f>S495*H495</f>
        <v>0</v>
      </c>
      <c r="U495" s="37"/>
      <c r="V495" s="37"/>
      <c r="W495" s="37"/>
      <c r="X495" s="37"/>
      <c r="Y495" s="37"/>
      <c r="Z495" s="37"/>
      <c r="AA495" s="37"/>
      <c r="AB495" s="37"/>
      <c r="AC495" s="37"/>
      <c r="AD495" s="37"/>
      <c r="AE495" s="37"/>
      <c r="AR495" s="231" t="s">
        <v>172</v>
      </c>
      <c r="AT495" s="231" t="s">
        <v>135</v>
      </c>
      <c r="AU495" s="231" t="s">
        <v>84</v>
      </c>
      <c r="AY495" s="16" t="s">
        <v>133</v>
      </c>
      <c r="BE495" s="232">
        <f>IF(N495="základní",J495,0)</f>
        <v>0</v>
      </c>
      <c r="BF495" s="232">
        <f>IF(N495="snížená",J495,0)</f>
        <v>0</v>
      </c>
      <c r="BG495" s="232">
        <f>IF(N495="zákl. přenesená",J495,0)</f>
        <v>0</v>
      </c>
      <c r="BH495" s="232">
        <f>IF(N495="sníž. přenesená",J495,0)</f>
        <v>0</v>
      </c>
      <c r="BI495" s="232">
        <f>IF(N495="nulová",J495,0)</f>
        <v>0</v>
      </c>
      <c r="BJ495" s="16" t="s">
        <v>82</v>
      </c>
      <c r="BK495" s="232">
        <f>ROUND(I495*H495,2)</f>
        <v>0</v>
      </c>
      <c r="BL495" s="16" t="s">
        <v>172</v>
      </c>
      <c r="BM495" s="231" t="s">
        <v>1307</v>
      </c>
    </row>
    <row r="496" s="2" customFormat="1" ht="21.75" customHeight="1">
      <c r="A496" s="37"/>
      <c r="B496" s="38"/>
      <c r="C496" s="218" t="s">
        <v>1308</v>
      </c>
      <c r="D496" s="218" t="s">
        <v>135</v>
      </c>
      <c r="E496" s="219" t="s">
        <v>1309</v>
      </c>
      <c r="F496" s="220" t="s">
        <v>1310</v>
      </c>
      <c r="G496" s="221" t="s">
        <v>644</v>
      </c>
      <c r="H496" s="222">
        <v>1</v>
      </c>
      <c r="I496" s="223"/>
      <c r="J496" s="224">
        <f>ROUND(I496*H496,2)</f>
        <v>0</v>
      </c>
      <c r="K496" s="225"/>
      <c r="L496" s="43"/>
      <c r="M496" s="233" t="s">
        <v>1</v>
      </c>
      <c r="N496" s="234" t="s">
        <v>39</v>
      </c>
      <c r="O496" s="90"/>
      <c r="P496" s="235">
        <f>O496*H496</f>
        <v>0</v>
      </c>
      <c r="Q496" s="235">
        <v>0</v>
      </c>
      <c r="R496" s="235">
        <f>Q496*H496</f>
        <v>0</v>
      </c>
      <c r="S496" s="235">
        <v>0</v>
      </c>
      <c r="T496" s="236">
        <f>S496*H496</f>
        <v>0</v>
      </c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R496" s="231" t="s">
        <v>172</v>
      </c>
      <c r="AT496" s="231" t="s">
        <v>135</v>
      </c>
      <c r="AU496" s="231" t="s">
        <v>84</v>
      </c>
      <c r="AY496" s="16" t="s">
        <v>133</v>
      </c>
      <c r="BE496" s="232">
        <f>IF(N496="základní",J496,0)</f>
        <v>0</v>
      </c>
      <c r="BF496" s="232">
        <f>IF(N496="snížená",J496,0)</f>
        <v>0</v>
      </c>
      <c r="BG496" s="232">
        <f>IF(N496="zákl. přenesená",J496,0)</f>
        <v>0</v>
      </c>
      <c r="BH496" s="232">
        <f>IF(N496="sníž. přenesená",J496,0)</f>
        <v>0</v>
      </c>
      <c r="BI496" s="232">
        <f>IF(N496="nulová",J496,0)</f>
        <v>0</v>
      </c>
      <c r="BJ496" s="16" t="s">
        <v>82</v>
      </c>
      <c r="BK496" s="232">
        <f>ROUND(I496*H496,2)</f>
        <v>0</v>
      </c>
      <c r="BL496" s="16" t="s">
        <v>172</v>
      </c>
      <c r="BM496" s="231" t="s">
        <v>1311</v>
      </c>
    </row>
    <row r="497" s="2" customFormat="1" ht="21.75" customHeight="1">
      <c r="A497" s="37"/>
      <c r="B497" s="38"/>
      <c r="C497" s="218" t="s">
        <v>1312</v>
      </c>
      <c r="D497" s="218" t="s">
        <v>135</v>
      </c>
      <c r="E497" s="219" t="s">
        <v>1313</v>
      </c>
      <c r="F497" s="220" t="s">
        <v>1314</v>
      </c>
      <c r="G497" s="221" t="s">
        <v>644</v>
      </c>
      <c r="H497" s="222">
        <v>1</v>
      </c>
      <c r="I497" s="223"/>
      <c r="J497" s="224">
        <f>ROUND(I497*H497,2)</f>
        <v>0</v>
      </c>
      <c r="K497" s="225"/>
      <c r="L497" s="43"/>
      <c r="M497" s="233" t="s">
        <v>1</v>
      </c>
      <c r="N497" s="234" t="s">
        <v>39</v>
      </c>
      <c r="O497" s="90"/>
      <c r="P497" s="235">
        <f>O497*H497</f>
        <v>0</v>
      </c>
      <c r="Q497" s="235">
        <v>0</v>
      </c>
      <c r="R497" s="235">
        <f>Q497*H497</f>
        <v>0</v>
      </c>
      <c r="S497" s="235">
        <v>0</v>
      </c>
      <c r="T497" s="236">
        <f>S497*H497</f>
        <v>0</v>
      </c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R497" s="231" t="s">
        <v>172</v>
      </c>
      <c r="AT497" s="231" t="s">
        <v>135</v>
      </c>
      <c r="AU497" s="231" t="s">
        <v>84</v>
      </c>
      <c r="AY497" s="16" t="s">
        <v>133</v>
      </c>
      <c r="BE497" s="232">
        <f>IF(N497="základní",J497,0)</f>
        <v>0</v>
      </c>
      <c r="BF497" s="232">
        <f>IF(N497="snížená",J497,0)</f>
        <v>0</v>
      </c>
      <c r="BG497" s="232">
        <f>IF(N497="zákl. přenesená",J497,0)</f>
        <v>0</v>
      </c>
      <c r="BH497" s="232">
        <f>IF(N497="sníž. přenesená",J497,0)</f>
        <v>0</v>
      </c>
      <c r="BI497" s="232">
        <f>IF(N497="nulová",J497,0)</f>
        <v>0</v>
      </c>
      <c r="BJ497" s="16" t="s">
        <v>82</v>
      </c>
      <c r="BK497" s="232">
        <f>ROUND(I497*H497,2)</f>
        <v>0</v>
      </c>
      <c r="BL497" s="16" t="s">
        <v>172</v>
      </c>
      <c r="BM497" s="231" t="s">
        <v>1315</v>
      </c>
    </row>
    <row r="498" s="2" customFormat="1" ht="24.15" customHeight="1">
      <c r="A498" s="37"/>
      <c r="B498" s="38"/>
      <c r="C498" s="218" t="s">
        <v>1316</v>
      </c>
      <c r="D498" s="218" t="s">
        <v>135</v>
      </c>
      <c r="E498" s="219" t="s">
        <v>1317</v>
      </c>
      <c r="F498" s="220" t="s">
        <v>1318</v>
      </c>
      <c r="G498" s="221" t="s">
        <v>644</v>
      </c>
      <c r="H498" s="222">
        <v>1</v>
      </c>
      <c r="I498" s="223"/>
      <c r="J498" s="224">
        <f>ROUND(I498*H498,2)</f>
        <v>0</v>
      </c>
      <c r="K498" s="225"/>
      <c r="L498" s="43"/>
      <c r="M498" s="233" t="s">
        <v>1</v>
      </c>
      <c r="N498" s="234" t="s">
        <v>39</v>
      </c>
      <c r="O498" s="90"/>
      <c r="P498" s="235">
        <f>O498*H498</f>
        <v>0</v>
      </c>
      <c r="Q498" s="235">
        <v>0</v>
      </c>
      <c r="R498" s="235">
        <f>Q498*H498</f>
        <v>0</v>
      </c>
      <c r="S498" s="235">
        <v>0</v>
      </c>
      <c r="T498" s="236">
        <f>S498*H498</f>
        <v>0</v>
      </c>
      <c r="U498" s="37"/>
      <c r="V498" s="37"/>
      <c r="W498" s="37"/>
      <c r="X498" s="37"/>
      <c r="Y498" s="37"/>
      <c r="Z498" s="37"/>
      <c r="AA498" s="37"/>
      <c r="AB498" s="37"/>
      <c r="AC498" s="37"/>
      <c r="AD498" s="37"/>
      <c r="AE498" s="37"/>
      <c r="AR498" s="231" t="s">
        <v>172</v>
      </c>
      <c r="AT498" s="231" t="s">
        <v>135</v>
      </c>
      <c r="AU498" s="231" t="s">
        <v>84</v>
      </c>
      <c r="AY498" s="16" t="s">
        <v>133</v>
      </c>
      <c r="BE498" s="232">
        <f>IF(N498="základní",J498,0)</f>
        <v>0</v>
      </c>
      <c r="BF498" s="232">
        <f>IF(N498="snížená",J498,0)</f>
        <v>0</v>
      </c>
      <c r="BG498" s="232">
        <f>IF(N498="zákl. přenesená",J498,0)</f>
        <v>0</v>
      </c>
      <c r="BH498" s="232">
        <f>IF(N498="sníž. přenesená",J498,0)</f>
        <v>0</v>
      </c>
      <c r="BI498" s="232">
        <f>IF(N498="nulová",J498,0)</f>
        <v>0</v>
      </c>
      <c r="BJ498" s="16" t="s">
        <v>82</v>
      </c>
      <c r="BK498" s="232">
        <f>ROUND(I498*H498,2)</f>
        <v>0</v>
      </c>
      <c r="BL498" s="16" t="s">
        <v>172</v>
      </c>
      <c r="BM498" s="231" t="s">
        <v>1319</v>
      </c>
    </row>
    <row r="499" s="2" customFormat="1" ht="24.15" customHeight="1">
      <c r="A499" s="37"/>
      <c r="B499" s="38"/>
      <c r="C499" s="218" t="s">
        <v>1320</v>
      </c>
      <c r="D499" s="218" t="s">
        <v>135</v>
      </c>
      <c r="E499" s="219" t="s">
        <v>1321</v>
      </c>
      <c r="F499" s="220" t="s">
        <v>1322</v>
      </c>
      <c r="G499" s="221" t="s">
        <v>644</v>
      </c>
      <c r="H499" s="222">
        <v>1</v>
      </c>
      <c r="I499" s="223"/>
      <c r="J499" s="224">
        <f>ROUND(I499*H499,2)</f>
        <v>0</v>
      </c>
      <c r="K499" s="225"/>
      <c r="L499" s="43"/>
      <c r="M499" s="233" t="s">
        <v>1</v>
      </c>
      <c r="N499" s="234" t="s">
        <v>39</v>
      </c>
      <c r="O499" s="90"/>
      <c r="P499" s="235">
        <f>O499*H499</f>
        <v>0</v>
      </c>
      <c r="Q499" s="235">
        <v>0</v>
      </c>
      <c r="R499" s="235">
        <f>Q499*H499</f>
        <v>0</v>
      </c>
      <c r="S499" s="235">
        <v>0</v>
      </c>
      <c r="T499" s="236">
        <f>S499*H499</f>
        <v>0</v>
      </c>
      <c r="U499" s="37"/>
      <c r="V499" s="37"/>
      <c r="W499" s="37"/>
      <c r="X499" s="37"/>
      <c r="Y499" s="37"/>
      <c r="Z499" s="37"/>
      <c r="AA499" s="37"/>
      <c r="AB499" s="37"/>
      <c r="AC499" s="37"/>
      <c r="AD499" s="37"/>
      <c r="AE499" s="37"/>
      <c r="AR499" s="231" t="s">
        <v>172</v>
      </c>
      <c r="AT499" s="231" t="s">
        <v>135</v>
      </c>
      <c r="AU499" s="231" t="s">
        <v>84</v>
      </c>
      <c r="AY499" s="16" t="s">
        <v>133</v>
      </c>
      <c r="BE499" s="232">
        <f>IF(N499="základní",J499,0)</f>
        <v>0</v>
      </c>
      <c r="BF499" s="232">
        <f>IF(N499="snížená",J499,0)</f>
        <v>0</v>
      </c>
      <c r="BG499" s="232">
        <f>IF(N499="zákl. přenesená",J499,0)</f>
        <v>0</v>
      </c>
      <c r="BH499" s="232">
        <f>IF(N499="sníž. přenesená",J499,0)</f>
        <v>0</v>
      </c>
      <c r="BI499" s="232">
        <f>IF(N499="nulová",J499,0)</f>
        <v>0</v>
      </c>
      <c r="BJ499" s="16" t="s">
        <v>82</v>
      </c>
      <c r="BK499" s="232">
        <f>ROUND(I499*H499,2)</f>
        <v>0</v>
      </c>
      <c r="BL499" s="16" t="s">
        <v>172</v>
      </c>
      <c r="BM499" s="231" t="s">
        <v>1323</v>
      </c>
    </row>
    <row r="500" s="2" customFormat="1" ht="24.15" customHeight="1">
      <c r="A500" s="37"/>
      <c r="B500" s="38"/>
      <c r="C500" s="218" t="s">
        <v>1324</v>
      </c>
      <c r="D500" s="218" t="s">
        <v>135</v>
      </c>
      <c r="E500" s="219" t="s">
        <v>1325</v>
      </c>
      <c r="F500" s="220" t="s">
        <v>1326</v>
      </c>
      <c r="G500" s="221" t="s">
        <v>644</v>
      </c>
      <c r="H500" s="222">
        <v>1</v>
      </c>
      <c r="I500" s="223"/>
      <c r="J500" s="224">
        <f>ROUND(I500*H500,2)</f>
        <v>0</v>
      </c>
      <c r="K500" s="225"/>
      <c r="L500" s="43"/>
      <c r="M500" s="233" t="s">
        <v>1</v>
      </c>
      <c r="N500" s="234" t="s">
        <v>39</v>
      </c>
      <c r="O500" s="90"/>
      <c r="P500" s="235">
        <f>O500*H500</f>
        <v>0</v>
      </c>
      <c r="Q500" s="235">
        <v>0</v>
      </c>
      <c r="R500" s="235">
        <f>Q500*H500</f>
        <v>0</v>
      </c>
      <c r="S500" s="235">
        <v>0</v>
      </c>
      <c r="T500" s="236">
        <f>S500*H500</f>
        <v>0</v>
      </c>
      <c r="U500" s="37"/>
      <c r="V500" s="37"/>
      <c r="W500" s="37"/>
      <c r="X500" s="37"/>
      <c r="Y500" s="37"/>
      <c r="Z500" s="37"/>
      <c r="AA500" s="37"/>
      <c r="AB500" s="37"/>
      <c r="AC500" s="37"/>
      <c r="AD500" s="37"/>
      <c r="AE500" s="37"/>
      <c r="AR500" s="231" t="s">
        <v>172</v>
      </c>
      <c r="AT500" s="231" t="s">
        <v>135</v>
      </c>
      <c r="AU500" s="231" t="s">
        <v>84</v>
      </c>
      <c r="AY500" s="16" t="s">
        <v>133</v>
      </c>
      <c r="BE500" s="232">
        <f>IF(N500="základní",J500,0)</f>
        <v>0</v>
      </c>
      <c r="BF500" s="232">
        <f>IF(N500="snížená",J500,0)</f>
        <v>0</v>
      </c>
      <c r="BG500" s="232">
        <f>IF(N500="zákl. přenesená",J500,0)</f>
        <v>0</v>
      </c>
      <c r="BH500" s="232">
        <f>IF(N500="sníž. přenesená",J500,0)</f>
        <v>0</v>
      </c>
      <c r="BI500" s="232">
        <f>IF(N500="nulová",J500,0)</f>
        <v>0</v>
      </c>
      <c r="BJ500" s="16" t="s">
        <v>82</v>
      </c>
      <c r="BK500" s="232">
        <f>ROUND(I500*H500,2)</f>
        <v>0</v>
      </c>
      <c r="BL500" s="16" t="s">
        <v>172</v>
      </c>
      <c r="BM500" s="231" t="s">
        <v>1327</v>
      </c>
    </row>
    <row r="501" s="2" customFormat="1" ht="24.15" customHeight="1">
      <c r="A501" s="37"/>
      <c r="B501" s="38"/>
      <c r="C501" s="218" t="s">
        <v>1328</v>
      </c>
      <c r="D501" s="218" t="s">
        <v>135</v>
      </c>
      <c r="E501" s="219" t="s">
        <v>1329</v>
      </c>
      <c r="F501" s="220" t="s">
        <v>1330</v>
      </c>
      <c r="G501" s="221" t="s">
        <v>644</v>
      </c>
      <c r="H501" s="222">
        <v>1</v>
      </c>
      <c r="I501" s="223"/>
      <c r="J501" s="224">
        <f>ROUND(I501*H501,2)</f>
        <v>0</v>
      </c>
      <c r="K501" s="225"/>
      <c r="L501" s="43"/>
      <c r="M501" s="233" t="s">
        <v>1</v>
      </c>
      <c r="N501" s="234" t="s">
        <v>39</v>
      </c>
      <c r="O501" s="90"/>
      <c r="P501" s="235">
        <f>O501*H501</f>
        <v>0</v>
      </c>
      <c r="Q501" s="235">
        <v>0</v>
      </c>
      <c r="R501" s="235">
        <f>Q501*H501</f>
        <v>0</v>
      </c>
      <c r="S501" s="235">
        <v>0</v>
      </c>
      <c r="T501" s="236">
        <f>S501*H501</f>
        <v>0</v>
      </c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R501" s="231" t="s">
        <v>172</v>
      </c>
      <c r="AT501" s="231" t="s">
        <v>135</v>
      </c>
      <c r="AU501" s="231" t="s">
        <v>84</v>
      </c>
      <c r="AY501" s="16" t="s">
        <v>133</v>
      </c>
      <c r="BE501" s="232">
        <f>IF(N501="základní",J501,0)</f>
        <v>0</v>
      </c>
      <c r="BF501" s="232">
        <f>IF(N501="snížená",J501,0)</f>
        <v>0</v>
      </c>
      <c r="BG501" s="232">
        <f>IF(N501="zákl. přenesená",J501,0)</f>
        <v>0</v>
      </c>
      <c r="BH501" s="232">
        <f>IF(N501="sníž. přenesená",J501,0)</f>
        <v>0</v>
      </c>
      <c r="BI501" s="232">
        <f>IF(N501="nulová",J501,0)</f>
        <v>0</v>
      </c>
      <c r="BJ501" s="16" t="s">
        <v>82</v>
      </c>
      <c r="BK501" s="232">
        <f>ROUND(I501*H501,2)</f>
        <v>0</v>
      </c>
      <c r="BL501" s="16" t="s">
        <v>172</v>
      </c>
      <c r="BM501" s="231" t="s">
        <v>1331</v>
      </c>
    </row>
    <row r="502" s="2" customFormat="1" ht="24.15" customHeight="1">
      <c r="A502" s="37"/>
      <c r="B502" s="38"/>
      <c r="C502" s="218" t="s">
        <v>1332</v>
      </c>
      <c r="D502" s="218" t="s">
        <v>135</v>
      </c>
      <c r="E502" s="219" t="s">
        <v>1333</v>
      </c>
      <c r="F502" s="220" t="s">
        <v>1334</v>
      </c>
      <c r="G502" s="221" t="s">
        <v>644</v>
      </c>
      <c r="H502" s="222">
        <v>1</v>
      </c>
      <c r="I502" s="223"/>
      <c r="J502" s="224">
        <f>ROUND(I502*H502,2)</f>
        <v>0</v>
      </c>
      <c r="K502" s="225"/>
      <c r="L502" s="43"/>
      <c r="M502" s="233" t="s">
        <v>1</v>
      </c>
      <c r="N502" s="234" t="s">
        <v>39</v>
      </c>
      <c r="O502" s="90"/>
      <c r="P502" s="235">
        <f>O502*H502</f>
        <v>0</v>
      </c>
      <c r="Q502" s="235">
        <v>0</v>
      </c>
      <c r="R502" s="235">
        <f>Q502*H502</f>
        <v>0</v>
      </c>
      <c r="S502" s="235">
        <v>0</v>
      </c>
      <c r="T502" s="236">
        <f>S502*H502</f>
        <v>0</v>
      </c>
      <c r="U502" s="37"/>
      <c r="V502" s="37"/>
      <c r="W502" s="37"/>
      <c r="X502" s="37"/>
      <c r="Y502" s="37"/>
      <c r="Z502" s="37"/>
      <c r="AA502" s="37"/>
      <c r="AB502" s="37"/>
      <c r="AC502" s="37"/>
      <c r="AD502" s="37"/>
      <c r="AE502" s="37"/>
      <c r="AR502" s="231" t="s">
        <v>172</v>
      </c>
      <c r="AT502" s="231" t="s">
        <v>135</v>
      </c>
      <c r="AU502" s="231" t="s">
        <v>84</v>
      </c>
      <c r="AY502" s="16" t="s">
        <v>133</v>
      </c>
      <c r="BE502" s="232">
        <f>IF(N502="základní",J502,0)</f>
        <v>0</v>
      </c>
      <c r="BF502" s="232">
        <f>IF(N502="snížená",J502,0)</f>
        <v>0</v>
      </c>
      <c r="BG502" s="232">
        <f>IF(N502="zákl. přenesená",J502,0)</f>
        <v>0</v>
      </c>
      <c r="BH502" s="232">
        <f>IF(N502="sníž. přenesená",J502,0)</f>
        <v>0</v>
      </c>
      <c r="BI502" s="232">
        <f>IF(N502="nulová",J502,0)</f>
        <v>0</v>
      </c>
      <c r="BJ502" s="16" t="s">
        <v>82</v>
      </c>
      <c r="BK502" s="232">
        <f>ROUND(I502*H502,2)</f>
        <v>0</v>
      </c>
      <c r="BL502" s="16" t="s">
        <v>172</v>
      </c>
      <c r="BM502" s="231" t="s">
        <v>1335</v>
      </c>
    </row>
    <row r="503" s="2" customFormat="1" ht="24.15" customHeight="1">
      <c r="A503" s="37"/>
      <c r="B503" s="38"/>
      <c r="C503" s="218" t="s">
        <v>1336</v>
      </c>
      <c r="D503" s="218" t="s">
        <v>135</v>
      </c>
      <c r="E503" s="219" t="s">
        <v>1337</v>
      </c>
      <c r="F503" s="220" t="s">
        <v>1338</v>
      </c>
      <c r="G503" s="221" t="s">
        <v>644</v>
      </c>
      <c r="H503" s="222">
        <v>1</v>
      </c>
      <c r="I503" s="223"/>
      <c r="J503" s="224">
        <f>ROUND(I503*H503,2)</f>
        <v>0</v>
      </c>
      <c r="K503" s="225"/>
      <c r="L503" s="43"/>
      <c r="M503" s="233" t="s">
        <v>1</v>
      </c>
      <c r="N503" s="234" t="s">
        <v>39</v>
      </c>
      <c r="O503" s="90"/>
      <c r="P503" s="235">
        <f>O503*H503</f>
        <v>0</v>
      </c>
      <c r="Q503" s="235">
        <v>0</v>
      </c>
      <c r="R503" s="235">
        <f>Q503*H503</f>
        <v>0</v>
      </c>
      <c r="S503" s="235">
        <v>0</v>
      </c>
      <c r="T503" s="236">
        <f>S503*H503</f>
        <v>0</v>
      </c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R503" s="231" t="s">
        <v>172</v>
      </c>
      <c r="AT503" s="231" t="s">
        <v>135</v>
      </c>
      <c r="AU503" s="231" t="s">
        <v>84</v>
      </c>
      <c r="AY503" s="16" t="s">
        <v>133</v>
      </c>
      <c r="BE503" s="232">
        <f>IF(N503="základní",J503,0)</f>
        <v>0</v>
      </c>
      <c r="BF503" s="232">
        <f>IF(N503="snížená",J503,0)</f>
        <v>0</v>
      </c>
      <c r="BG503" s="232">
        <f>IF(N503="zákl. přenesená",J503,0)</f>
        <v>0</v>
      </c>
      <c r="BH503" s="232">
        <f>IF(N503="sníž. přenesená",J503,0)</f>
        <v>0</v>
      </c>
      <c r="BI503" s="232">
        <f>IF(N503="nulová",J503,0)</f>
        <v>0</v>
      </c>
      <c r="BJ503" s="16" t="s">
        <v>82</v>
      </c>
      <c r="BK503" s="232">
        <f>ROUND(I503*H503,2)</f>
        <v>0</v>
      </c>
      <c r="BL503" s="16" t="s">
        <v>172</v>
      </c>
      <c r="BM503" s="231" t="s">
        <v>1339</v>
      </c>
    </row>
    <row r="504" s="2" customFormat="1" ht="24.15" customHeight="1">
      <c r="A504" s="37"/>
      <c r="B504" s="38"/>
      <c r="C504" s="218" t="s">
        <v>1340</v>
      </c>
      <c r="D504" s="218" t="s">
        <v>135</v>
      </c>
      <c r="E504" s="219" t="s">
        <v>1341</v>
      </c>
      <c r="F504" s="220" t="s">
        <v>1342</v>
      </c>
      <c r="G504" s="221" t="s">
        <v>644</v>
      </c>
      <c r="H504" s="222">
        <v>1</v>
      </c>
      <c r="I504" s="223"/>
      <c r="J504" s="224">
        <f>ROUND(I504*H504,2)</f>
        <v>0</v>
      </c>
      <c r="K504" s="225"/>
      <c r="L504" s="43"/>
      <c r="M504" s="233" t="s">
        <v>1</v>
      </c>
      <c r="N504" s="234" t="s">
        <v>39</v>
      </c>
      <c r="O504" s="90"/>
      <c r="P504" s="235">
        <f>O504*H504</f>
        <v>0</v>
      </c>
      <c r="Q504" s="235">
        <v>0</v>
      </c>
      <c r="R504" s="235">
        <f>Q504*H504</f>
        <v>0</v>
      </c>
      <c r="S504" s="235">
        <v>0</v>
      </c>
      <c r="T504" s="236">
        <f>S504*H504</f>
        <v>0</v>
      </c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37"/>
      <c r="AR504" s="231" t="s">
        <v>172</v>
      </c>
      <c r="AT504" s="231" t="s">
        <v>135</v>
      </c>
      <c r="AU504" s="231" t="s">
        <v>84</v>
      </c>
      <c r="AY504" s="16" t="s">
        <v>133</v>
      </c>
      <c r="BE504" s="232">
        <f>IF(N504="základní",J504,0)</f>
        <v>0</v>
      </c>
      <c r="BF504" s="232">
        <f>IF(N504="snížená",J504,0)</f>
        <v>0</v>
      </c>
      <c r="BG504" s="232">
        <f>IF(N504="zákl. přenesená",J504,0)</f>
        <v>0</v>
      </c>
      <c r="BH504" s="232">
        <f>IF(N504="sníž. přenesená",J504,0)</f>
        <v>0</v>
      </c>
      <c r="BI504" s="232">
        <f>IF(N504="nulová",J504,0)</f>
        <v>0</v>
      </c>
      <c r="BJ504" s="16" t="s">
        <v>82</v>
      </c>
      <c r="BK504" s="232">
        <f>ROUND(I504*H504,2)</f>
        <v>0</v>
      </c>
      <c r="BL504" s="16" t="s">
        <v>172</v>
      </c>
      <c r="BM504" s="231" t="s">
        <v>1343</v>
      </c>
    </row>
    <row r="505" s="2" customFormat="1" ht="24.15" customHeight="1">
      <c r="A505" s="37"/>
      <c r="B505" s="38"/>
      <c r="C505" s="218" t="s">
        <v>1344</v>
      </c>
      <c r="D505" s="218" t="s">
        <v>135</v>
      </c>
      <c r="E505" s="219" t="s">
        <v>1345</v>
      </c>
      <c r="F505" s="220" t="s">
        <v>1346</v>
      </c>
      <c r="G505" s="221" t="s">
        <v>644</v>
      </c>
      <c r="H505" s="222">
        <v>1</v>
      </c>
      <c r="I505" s="223"/>
      <c r="J505" s="224">
        <f>ROUND(I505*H505,2)</f>
        <v>0</v>
      </c>
      <c r="K505" s="225"/>
      <c r="L505" s="43"/>
      <c r="M505" s="233" t="s">
        <v>1</v>
      </c>
      <c r="N505" s="234" t="s">
        <v>39</v>
      </c>
      <c r="O505" s="90"/>
      <c r="P505" s="235">
        <f>O505*H505</f>
        <v>0</v>
      </c>
      <c r="Q505" s="235">
        <v>0</v>
      </c>
      <c r="R505" s="235">
        <f>Q505*H505</f>
        <v>0</v>
      </c>
      <c r="S505" s="235">
        <v>0</v>
      </c>
      <c r="T505" s="236">
        <f>S505*H505</f>
        <v>0</v>
      </c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37"/>
      <c r="AR505" s="231" t="s">
        <v>172</v>
      </c>
      <c r="AT505" s="231" t="s">
        <v>135</v>
      </c>
      <c r="AU505" s="231" t="s">
        <v>84</v>
      </c>
      <c r="AY505" s="16" t="s">
        <v>133</v>
      </c>
      <c r="BE505" s="232">
        <f>IF(N505="základní",J505,0)</f>
        <v>0</v>
      </c>
      <c r="BF505" s="232">
        <f>IF(N505="snížená",J505,0)</f>
        <v>0</v>
      </c>
      <c r="BG505" s="232">
        <f>IF(N505="zákl. přenesená",J505,0)</f>
        <v>0</v>
      </c>
      <c r="BH505" s="232">
        <f>IF(N505="sníž. přenesená",J505,0)</f>
        <v>0</v>
      </c>
      <c r="BI505" s="232">
        <f>IF(N505="nulová",J505,0)</f>
        <v>0</v>
      </c>
      <c r="BJ505" s="16" t="s">
        <v>82</v>
      </c>
      <c r="BK505" s="232">
        <f>ROUND(I505*H505,2)</f>
        <v>0</v>
      </c>
      <c r="BL505" s="16" t="s">
        <v>172</v>
      </c>
      <c r="BM505" s="231" t="s">
        <v>1347</v>
      </c>
    </row>
    <row r="506" s="2" customFormat="1" ht="24.15" customHeight="1">
      <c r="A506" s="37"/>
      <c r="B506" s="38"/>
      <c r="C506" s="218" t="s">
        <v>1348</v>
      </c>
      <c r="D506" s="218" t="s">
        <v>135</v>
      </c>
      <c r="E506" s="219" t="s">
        <v>1349</v>
      </c>
      <c r="F506" s="220" t="s">
        <v>1350</v>
      </c>
      <c r="G506" s="221" t="s">
        <v>644</v>
      </c>
      <c r="H506" s="222">
        <v>1</v>
      </c>
      <c r="I506" s="223"/>
      <c r="J506" s="224">
        <f>ROUND(I506*H506,2)</f>
        <v>0</v>
      </c>
      <c r="K506" s="225"/>
      <c r="L506" s="43"/>
      <c r="M506" s="233" t="s">
        <v>1</v>
      </c>
      <c r="N506" s="234" t="s">
        <v>39</v>
      </c>
      <c r="O506" s="90"/>
      <c r="P506" s="235">
        <f>O506*H506</f>
        <v>0</v>
      </c>
      <c r="Q506" s="235">
        <v>0</v>
      </c>
      <c r="R506" s="235">
        <f>Q506*H506</f>
        <v>0</v>
      </c>
      <c r="S506" s="235">
        <v>0</v>
      </c>
      <c r="T506" s="236">
        <f>S506*H506</f>
        <v>0</v>
      </c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R506" s="231" t="s">
        <v>172</v>
      </c>
      <c r="AT506" s="231" t="s">
        <v>135</v>
      </c>
      <c r="AU506" s="231" t="s">
        <v>84</v>
      </c>
      <c r="AY506" s="16" t="s">
        <v>133</v>
      </c>
      <c r="BE506" s="232">
        <f>IF(N506="základní",J506,0)</f>
        <v>0</v>
      </c>
      <c r="BF506" s="232">
        <f>IF(N506="snížená",J506,0)</f>
        <v>0</v>
      </c>
      <c r="BG506" s="232">
        <f>IF(N506="zákl. přenesená",J506,0)</f>
        <v>0</v>
      </c>
      <c r="BH506" s="232">
        <f>IF(N506="sníž. přenesená",J506,0)</f>
        <v>0</v>
      </c>
      <c r="BI506" s="232">
        <f>IF(N506="nulová",J506,0)</f>
        <v>0</v>
      </c>
      <c r="BJ506" s="16" t="s">
        <v>82</v>
      </c>
      <c r="BK506" s="232">
        <f>ROUND(I506*H506,2)</f>
        <v>0</v>
      </c>
      <c r="BL506" s="16" t="s">
        <v>172</v>
      </c>
      <c r="BM506" s="231" t="s">
        <v>1351</v>
      </c>
    </row>
    <row r="507" s="2" customFormat="1" ht="24.15" customHeight="1">
      <c r="A507" s="37"/>
      <c r="B507" s="38"/>
      <c r="C507" s="218" t="s">
        <v>1352</v>
      </c>
      <c r="D507" s="218" t="s">
        <v>135</v>
      </c>
      <c r="E507" s="219" t="s">
        <v>1353</v>
      </c>
      <c r="F507" s="220" t="s">
        <v>1354</v>
      </c>
      <c r="G507" s="221" t="s">
        <v>644</v>
      </c>
      <c r="H507" s="222">
        <v>1</v>
      </c>
      <c r="I507" s="223"/>
      <c r="J507" s="224">
        <f>ROUND(I507*H507,2)</f>
        <v>0</v>
      </c>
      <c r="K507" s="225"/>
      <c r="L507" s="43"/>
      <c r="M507" s="233" t="s">
        <v>1</v>
      </c>
      <c r="N507" s="234" t="s">
        <v>39</v>
      </c>
      <c r="O507" s="90"/>
      <c r="P507" s="235">
        <f>O507*H507</f>
        <v>0</v>
      </c>
      <c r="Q507" s="235">
        <v>0</v>
      </c>
      <c r="R507" s="235">
        <f>Q507*H507</f>
        <v>0</v>
      </c>
      <c r="S507" s="235">
        <v>0</v>
      </c>
      <c r="T507" s="236">
        <f>S507*H507</f>
        <v>0</v>
      </c>
      <c r="U507" s="37"/>
      <c r="V507" s="37"/>
      <c r="W507" s="37"/>
      <c r="X507" s="37"/>
      <c r="Y507" s="37"/>
      <c r="Z507" s="37"/>
      <c r="AA507" s="37"/>
      <c r="AB507" s="37"/>
      <c r="AC507" s="37"/>
      <c r="AD507" s="37"/>
      <c r="AE507" s="37"/>
      <c r="AR507" s="231" t="s">
        <v>172</v>
      </c>
      <c r="AT507" s="231" t="s">
        <v>135</v>
      </c>
      <c r="AU507" s="231" t="s">
        <v>84</v>
      </c>
      <c r="AY507" s="16" t="s">
        <v>133</v>
      </c>
      <c r="BE507" s="232">
        <f>IF(N507="základní",J507,0)</f>
        <v>0</v>
      </c>
      <c r="BF507" s="232">
        <f>IF(N507="snížená",J507,0)</f>
        <v>0</v>
      </c>
      <c r="BG507" s="232">
        <f>IF(N507="zákl. přenesená",J507,0)</f>
        <v>0</v>
      </c>
      <c r="BH507" s="232">
        <f>IF(N507="sníž. přenesená",J507,0)</f>
        <v>0</v>
      </c>
      <c r="BI507" s="232">
        <f>IF(N507="nulová",J507,0)</f>
        <v>0</v>
      </c>
      <c r="BJ507" s="16" t="s">
        <v>82</v>
      </c>
      <c r="BK507" s="232">
        <f>ROUND(I507*H507,2)</f>
        <v>0</v>
      </c>
      <c r="BL507" s="16" t="s">
        <v>172</v>
      </c>
      <c r="BM507" s="231" t="s">
        <v>1355</v>
      </c>
    </row>
    <row r="508" s="2" customFormat="1" ht="24.15" customHeight="1">
      <c r="A508" s="37"/>
      <c r="B508" s="38"/>
      <c r="C508" s="218" t="s">
        <v>1356</v>
      </c>
      <c r="D508" s="218" t="s">
        <v>135</v>
      </c>
      <c r="E508" s="219" t="s">
        <v>1357</v>
      </c>
      <c r="F508" s="220" t="s">
        <v>1358</v>
      </c>
      <c r="G508" s="221" t="s">
        <v>644</v>
      </c>
      <c r="H508" s="222">
        <v>1</v>
      </c>
      <c r="I508" s="223"/>
      <c r="J508" s="224">
        <f>ROUND(I508*H508,2)</f>
        <v>0</v>
      </c>
      <c r="K508" s="225"/>
      <c r="L508" s="43"/>
      <c r="M508" s="233" t="s">
        <v>1</v>
      </c>
      <c r="N508" s="234" t="s">
        <v>39</v>
      </c>
      <c r="O508" s="90"/>
      <c r="P508" s="235">
        <f>O508*H508</f>
        <v>0</v>
      </c>
      <c r="Q508" s="235">
        <v>0</v>
      </c>
      <c r="R508" s="235">
        <f>Q508*H508</f>
        <v>0</v>
      </c>
      <c r="S508" s="235">
        <v>0</v>
      </c>
      <c r="T508" s="236">
        <f>S508*H508</f>
        <v>0</v>
      </c>
      <c r="U508" s="37"/>
      <c r="V508" s="37"/>
      <c r="W508" s="37"/>
      <c r="X508" s="37"/>
      <c r="Y508" s="37"/>
      <c r="Z508" s="37"/>
      <c r="AA508" s="37"/>
      <c r="AB508" s="37"/>
      <c r="AC508" s="37"/>
      <c r="AD508" s="37"/>
      <c r="AE508" s="37"/>
      <c r="AR508" s="231" t="s">
        <v>172</v>
      </c>
      <c r="AT508" s="231" t="s">
        <v>135</v>
      </c>
      <c r="AU508" s="231" t="s">
        <v>84</v>
      </c>
      <c r="AY508" s="16" t="s">
        <v>133</v>
      </c>
      <c r="BE508" s="232">
        <f>IF(N508="základní",J508,0)</f>
        <v>0</v>
      </c>
      <c r="BF508" s="232">
        <f>IF(N508="snížená",J508,0)</f>
        <v>0</v>
      </c>
      <c r="BG508" s="232">
        <f>IF(N508="zákl. přenesená",J508,0)</f>
        <v>0</v>
      </c>
      <c r="BH508" s="232">
        <f>IF(N508="sníž. přenesená",J508,0)</f>
        <v>0</v>
      </c>
      <c r="BI508" s="232">
        <f>IF(N508="nulová",J508,0)</f>
        <v>0</v>
      </c>
      <c r="BJ508" s="16" t="s">
        <v>82</v>
      </c>
      <c r="BK508" s="232">
        <f>ROUND(I508*H508,2)</f>
        <v>0</v>
      </c>
      <c r="BL508" s="16" t="s">
        <v>172</v>
      </c>
      <c r="BM508" s="231" t="s">
        <v>1359</v>
      </c>
    </row>
    <row r="509" s="2" customFormat="1" ht="24.15" customHeight="1">
      <c r="A509" s="37"/>
      <c r="B509" s="38"/>
      <c r="C509" s="218" t="s">
        <v>1360</v>
      </c>
      <c r="D509" s="218" t="s">
        <v>135</v>
      </c>
      <c r="E509" s="219" t="s">
        <v>1361</v>
      </c>
      <c r="F509" s="220" t="s">
        <v>1362</v>
      </c>
      <c r="G509" s="221" t="s">
        <v>644</v>
      </c>
      <c r="H509" s="222">
        <v>1</v>
      </c>
      <c r="I509" s="223"/>
      <c r="J509" s="224">
        <f>ROUND(I509*H509,2)</f>
        <v>0</v>
      </c>
      <c r="K509" s="225"/>
      <c r="L509" s="43"/>
      <c r="M509" s="233" t="s">
        <v>1</v>
      </c>
      <c r="N509" s="234" t="s">
        <v>39</v>
      </c>
      <c r="O509" s="90"/>
      <c r="P509" s="235">
        <f>O509*H509</f>
        <v>0</v>
      </c>
      <c r="Q509" s="235">
        <v>0</v>
      </c>
      <c r="R509" s="235">
        <f>Q509*H509</f>
        <v>0</v>
      </c>
      <c r="S509" s="235">
        <v>0</v>
      </c>
      <c r="T509" s="236">
        <f>S509*H509</f>
        <v>0</v>
      </c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R509" s="231" t="s">
        <v>172</v>
      </c>
      <c r="AT509" s="231" t="s">
        <v>135</v>
      </c>
      <c r="AU509" s="231" t="s">
        <v>84</v>
      </c>
      <c r="AY509" s="16" t="s">
        <v>133</v>
      </c>
      <c r="BE509" s="232">
        <f>IF(N509="základní",J509,0)</f>
        <v>0</v>
      </c>
      <c r="BF509" s="232">
        <f>IF(N509="snížená",J509,0)</f>
        <v>0</v>
      </c>
      <c r="BG509" s="232">
        <f>IF(N509="zákl. přenesená",J509,0)</f>
        <v>0</v>
      </c>
      <c r="BH509" s="232">
        <f>IF(N509="sníž. přenesená",J509,0)</f>
        <v>0</v>
      </c>
      <c r="BI509" s="232">
        <f>IF(N509="nulová",J509,0)</f>
        <v>0</v>
      </c>
      <c r="BJ509" s="16" t="s">
        <v>82</v>
      </c>
      <c r="BK509" s="232">
        <f>ROUND(I509*H509,2)</f>
        <v>0</v>
      </c>
      <c r="BL509" s="16" t="s">
        <v>172</v>
      </c>
      <c r="BM509" s="231" t="s">
        <v>1363</v>
      </c>
    </row>
    <row r="510" s="2" customFormat="1" ht="24.15" customHeight="1">
      <c r="A510" s="37"/>
      <c r="B510" s="38"/>
      <c r="C510" s="218" t="s">
        <v>1364</v>
      </c>
      <c r="D510" s="218" t="s">
        <v>135</v>
      </c>
      <c r="E510" s="219" t="s">
        <v>1365</v>
      </c>
      <c r="F510" s="220" t="s">
        <v>1366</v>
      </c>
      <c r="G510" s="221" t="s">
        <v>644</v>
      </c>
      <c r="H510" s="222">
        <v>1</v>
      </c>
      <c r="I510" s="223"/>
      <c r="J510" s="224">
        <f>ROUND(I510*H510,2)</f>
        <v>0</v>
      </c>
      <c r="K510" s="225"/>
      <c r="L510" s="43"/>
      <c r="M510" s="233" t="s">
        <v>1</v>
      </c>
      <c r="N510" s="234" t="s">
        <v>39</v>
      </c>
      <c r="O510" s="90"/>
      <c r="P510" s="235">
        <f>O510*H510</f>
        <v>0</v>
      </c>
      <c r="Q510" s="235">
        <v>0</v>
      </c>
      <c r="R510" s="235">
        <f>Q510*H510</f>
        <v>0</v>
      </c>
      <c r="S510" s="235">
        <v>0</v>
      </c>
      <c r="T510" s="236">
        <f>S510*H510</f>
        <v>0</v>
      </c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R510" s="231" t="s">
        <v>172</v>
      </c>
      <c r="AT510" s="231" t="s">
        <v>135</v>
      </c>
      <c r="AU510" s="231" t="s">
        <v>84</v>
      </c>
      <c r="AY510" s="16" t="s">
        <v>133</v>
      </c>
      <c r="BE510" s="232">
        <f>IF(N510="základní",J510,0)</f>
        <v>0</v>
      </c>
      <c r="BF510" s="232">
        <f>IF(N510="snížená",J510,0)</f>
        <v>0</v>
      </c>
      <c r="BG510" s="232">
        <f>IF(N510="zákl. přenesená",J510,0)</f>
        <v>0</v>
      </c>
      <c r="BH510" s="232">
        <f>IF(N510="sníž. přenesená",J510,0)</f>
        <v>0</v>
      </c>
      <c r="BI510" s="232">
        <f>IF(N510="nulová",J510,0)</f>
        <v>0</v>
      </c>
      <c r="BJ510" s="16" t="s">
        <v>82</v>
      </c>
      <c r="BK510" s="232">
        <f>ROUND(I510*H510,2)</f>
        <v>0</v>
      </c>
      <c r="BL510" s="16" t="s">
        <v>172</v>
      </c>
      <c r="BM510" s="231" t="s">
        <v>1367</v>
      </c>
    </row>
    <row r="511" s="2" customFormat="1" ht="24.15" customHeight="1">
      <c r="A511" s="37"/>
      <c r="B511" s="38"/>
      <c r="C511" s="218" t="s">
        <v>1368</v>
      </c>
      <c r="D511" s="218" t="s">
        <v>135</v>
      </c>
      <c r="E511" s="219" t="s">
        <v>1369</v>
      </c>
      <c r="F511" s="220" t="s">
        <v>1370</v>
      </c>
      <c r="G511" s="221" t="s">
        <v>644</v>
      </c>
      <c r="H511" s="222">
        <v>1</v>
      </c>
      <c r="I511" s="223"/>
      <c r="J511" s="224">
        <f>ROUND(I511*H511,2)</f>
        <v>0</v>
      </c>
      <c r="K511" s="225"/>
      <c r="L511" s="43"/>
      <c r="M511" s="233" t="s">
        <v>1</v>
      </c>
      <c r="N511" s="234" t="s">
        <v>39</v>
      </c>
      <c r="O511" s="90"/>
      <c r="P511" s="235">
        <f>O511*H511</f>
        <v>0</v>
      </c>
      <c r="Q511" s="235">
        <v>0</v>
      </c>
      <c r="R511" s="235">
        <f>Q511*H511</f>
        <v>0</v>
      </c>
      <c r="S511" s="235">
        <v>0</v>
      </c>
      <c r="T511" s="236">
        <f>S511*H511</f>
        <v>0</v>
      </c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R511" s="231" t="s">
        <v>172</v>
      </c>
      <c r="AT511" s="231" t="s">
        <v>135</v>
      </c>
      <c r="AU511" s="231" t="s">
        <v>84</v>
      </c>
      <c r="AY511" s="16" t="s">
        <v>133</v>
      </c>
      <c r="BE511" s="232">
        <f>IF(N511="základní",J511,0)</f>
        <v>0</v>
      </c>
      <c r="BF511" s="232">
        <f>IF(N511="snížená",J511,0)</f>
        <v>0</v>
      </c>
      <c r="BG511" s="232">
        <f>IF(N511="zákl. přenesená",J511,0)</f>
        <v>0</v>
      </c>
      <c r="BH511" s="232">
        <f>IF(N511="sníž. přenesená",J511,0)</f>
        <v>0</v>
      </c>
      <c r="BI511" s="232">
        <f>IF(N511="nulová",J511,0)</f>
        <v>0</v>
      </c>
      <c r="BJ511" s="16" t="s">
        <v>82</v>
      </c>
      <c r="BK511" s="232">
        <f>ROUND(I511*H511,2)</f>
        <v>0</v>
      </c>
      <c r="BL511" s="16" t="s">
        <v>172</v>
      </c>
      <c r="BM511" s="231" t="s">
        <v>1371</v>
      </c>
    </row>
    <row r="512" s="2" customFormat="1" ht="24.15" customHeight="1">
      <c r="A512" s="37"/>
      <c r="B512" s="38"/>
      <c r="C512" s="218" t="s">
        <v>1372</v>
      </c>
      <c r="D512" s="218" t="s">
        <v>135</v>
      </c>
      <c r="E512" s="219" t="s">
        <v>1373</v>
      </c>
      <c r="F512" s="220" t="s">
        <v>1374</v>
      </c>
      <c r="G512" s="221" t="s">
        <v>644</v>
      </c>
      <c r="H512" s="222">
        <v>1</v>
      </c>
      <c r="I512" s="223"/>
      <c r="J512" s="224">
        <f>ROUND(I512*H512,2)</f>
        <v>0</v>
      </c>
      <c r="K512" s="225"/>
      <c r="L512" s="43"/>
      <c r="M512" s="233" t="s">
        <v>1</v>
      </c>
      <c r="N512" s="234" t="s">
        <v>39</v>
      </c>
      <c r="O512" s="90"/>
      <c r="P512" s="235">
        <f>O512*H512</f>
        <v>0</v>
      </c>
      <c r="Q512" s="235">
        <v>0</v>
      </c>
      <c r="R512" s="235">
        <f>Q512*H512</f>
        <v>0</v>
      </c>
      <c r="S512" s="235">
        <v>0</v>
      </c>
      <c r="T512" s="236">
        <f>S512*H512</f>
        <v>0</v>
      </c>
      <c r="U512" s="37"/>
      <c r="V512" s="37"/>
      <c r="W512" s="37"/>
      <c r="X512" s="37"/>
      <c r="Y512" s="37"/>
      <c r="Z512" s="37"/>
      <c r="AA512" s="37"/>
      <c r="AB512" s="37"/>
      <c r="AC512" s="37"/>
      <c r="AD512" s="37"/>
      <c r="AE512" s="37"/>
      <c r="AR512" s="231" t="s">
        <v>172</v>
      </c>
      <c r="AT512" s="231" t="s">
        <v>135</v>
      </c>
      <c r="AU512" s="231" t="s">
        <v>84</v>
      </c>
      <c r="AY512" s="16" t="s">
        <v>133</v>
      </c>
      <c r="BE512" s="232">
        <f>IF(N512="základní",J512,0)</f>
        <v>0</v>
      </c>
      <c r="BF512" s="232">
        <f>IF(N512="snížená",J512,0)</f>
        <v>0</v>
      </c>
      <c r="BG512" s="232">
        <f>IF(N512="zákl. přenesená",J512,0)</f>
        <v>0</v>
      </c>
      <c r="BH512" s="232">
        <f>IF(N512="sníž. přenesená",J512,0)</f>
        <v>0</v>
      </c>
      <c r="BI512" s="232">
        <f>IF(N512="nulová",J512,0)</f>
        <v>0</v>
      </c>
      <c r="BJ512" s="16" t="s">
        <v>82</v>
      </c>
      <c r="BK512" s="232">
        <f>ROUND(I512*H512,2)</f>
        <v>0</v>
      </c>
      <c r="BL512" s="16" t="s">
        <v>172</v>
      </c>
      <c r="BM512" s="231" t="s">
        <v>1375</v>
      </c>
    </row>
    <row r="513" s="2" customFormat="1" ht="24.15" customHeight="1">
      <c r="A513" s="37"/>
      <c r="B513" s="38"/>
      <c r="C513" s="218" t="s">
        <v>1376</v>
      </c>
      <c r="D513" s="218" t="s">
        <v>135</v>
      </c>
      <c r="E513" s="219" t="s">
        <v>1377</v>
      </c>
      <c r="F513" s="220" t="s">
        <v>1378</v>
      </c>
      <c r="G513" s="221" t="s">
        <v>644</v>
      </c>
      <c r="H513" s="222">
        <v>1</v>
      </c>
      <c r="I513" s="223"/>
      <c r="J513" s="224">
        <f>ROUND(I513*H513,2)</f>
        <v>0</v>
      </c>
      <c r="K513" s="225"/>
      <c r="L513" s="43"/>
      <c r="M513" s="233" t="s">
        <v>1</v>
      </c>
      <c r="N513" s="234" t="s">
        <v>39</v>
      </c>
      <c r="O513" s="90"/>
      <c r="P513" s="235">
        <f>O513*H513</f>
        <v>0</v>
      </c>
      <c r="Q513" s="235">
        <v>0</v>
      </c>
      <c r="R513" s="235">
        <f>Q513*H513</f>
        <v>0</v>
      </c>
      <c r="S513" s="235">
        <v>0</v>
      </c>
      <c r="T513" s="236">
        <f>S513*H513</f>
        <v>0</v>
      </c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R513" s="231" t="s">
        <v>172</v>
      </c>
      <c r="AT513" s="231" t="s">
        <v>135</v>
      </c>
      <c r="AU513" s="231" t="s">
        <v>84</v>
      </c>
      <c r="AY513" s="16" t="s">
        <v>133</v>
      </c>
      <c r="BE513" s="232">
        <f>IF(N513="základní",J513,0)</f>
        <v>0</v>
      </c>
      <c r="BF513" s="232">
        <f>IF(N513="snížená",J513,0)</f>
        <v>0</v>
      </c>
      <c r="BG513" s="232">
        <f>IF(N513="zákl. přenesená",J513,0)</f>
        <v>0</v>
      </c>
      <c r="BH513" s="232">
        <f>IF(N513="sníž. přenesená",J513,0)</f>
        <v>0</v>
      </c>
      <c r="BI513" s="232">
        <f>IF(N513="nulová",J513,0)</f>
        <v>0</v>
      </c>
      <c r="BJ513" s="16" t="s">
        <v>82</v>
      </c>
      <c r="BK513" s="232">
        <f>ROUND(I513*H513,2)</f>
        <v>0</v>
      </c>
      <c r="BL513" s="16" t="s">
        <v>172</v>
      </c>
      <c r="BM513" s="231" t="s">
        <v>1379</v>
      </c>
    </row>
    <row r="514" s="2" customFormat="1" ht="24.15" customHeight="1">
      <c r="A514" s="37"/>
      <c r="B514" s="38"/>
      <c r="C514" s="218" t="s">
        <v>1380</v>
      </c>
      <c r="D514" s="218" t="s">
        <v>135</v>
      </c>
      <c r="E514" s="219" t="s">
        <v>1381</v>
      </c>
      <c r="F514" s="220" t="s">
        <v>1382</v>
      </c>
      <c r="G514" s="221" t="s">
        <v>644</v>
      </c>
      <c r="H514" s="222">
        <v>1</v>
      </c>
      <c r="I514" s="223"/>
      <c r="J514" s="224">
        <f>ROUND(I514*H514,2)</f>
        <v>0</v>
      </c>
      <c r="K514" s="225"/>
      <c r="L514" s="43"/>
      <c r="M514" s="233" t="s">
        <v>1</v>
      </c>
      <c r="N514" s="234" t="s">
        <v>39</v>
      </c>
      <c r="O514" s="90"/>
      <c r="P514" s="235">
        <f>O514*H514</f>
        <v>0</v>
      </c>
      <c r="Q514" s="235">
        <v>0</v>
      </c>
      <c r="R514" s="235">
        <f>Q514*H514</f>
        <v>0</v>
      </c>
      <c r="S514" s="235">
        <v>0</v>
      </c>
      <c r="T514" s="236">
        <f>S514*H514</f>
        <v>0</v>
      </c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R514" s="231" t="s">
        <v>172</v>
      </c>
      <c r="AT514" s="231" t="s">
        <v>135</v>
      </c>
      <c r="AU514" s="231" t="s">
        <v>84</v>
      </c>
      <c r="AY514" s="16" t="s">
        <v>133</v>
      </c>
      <c r="BE514" s="232">
        <f>IF(N514="základní",J514,0)</f>
        <v>0</v>
      </c>
      <c r="BF514" s="232">
        <f>IF(N514="snížená",J514,0)</f>
        <v>0</v>
      </c>
      <c r="BG514" s="232">
        <f>IF(N514="zákl. přenesená",J514,0)</f>
        <v>0</v>
      </c>
      <c r="BH514" s="232">
        <f>IF(N514="sníž. přenesená",J514,0)</f>
        <v>0</v>
      </c>
      <c r="BI514" s="232">
        <f>IF(N514="nulová",J514,0)</f>
        <v>0</v>
      </c>
      <c r="BJ514" s="16" t="s">
        <v>82</v>
      </c>
      <c r="BK514" s="232">
        <f>ROUND(I514*H514,2)</f>
        <v>0</v>
      </c>
      <c r="BL514" s="16" t="s">
        <v>172</v>
      </c>
      <c r="BM514" s="231" t="s">
        <v>1383</v>
      </c>
    </row>
    <row r="515" s="2" customFormat="1" ht="24.15" customHeight="1">
      <c r="A515" s="37"/>
      <c r="B515" s="38"/>
      <c r="C515" s="218" t="s">
        <v>1384</v>
      </c>
      <c r="D515" s="218" t="s">
        <v>135</v>
      </c>
      <c r="E515" s="219" t="s">
        <v>1385</v>
      </c>
      <c r="F515" s="220" t="s">
        <v>1386</v>
      </c>
      <c r="G515" s="221" t="s">
        <v>644</v>
      </c>
      <c r="H515" s="222">
        <v>1</v>
      </c>
      <c r="I515" s="223"/>
      <c r="J515" s="224">
        <f>ROUND(I515*H515,2)</f>
        <v>0</v>
      </c>
      <c r="K515" s="225"/>
      <c r="L515" s="43"/>
      <c r="M515" s="233" t="s">
        <v>1</v>
      </c>
      <c r="N515" s="234" t="s">
        <v>39</v>
      </c>
      <c r="O515" s="90"/>
      <c r="P515" s="235">
        <f>O515*H515</f>
        <v>0</v>
      </c>
      <c r="Q515" s="235">
        <v>0</v>
      </c>
      <c r="R515" s="235">
        <f>Q515*H515</f>
        <v>0</v>
      </c>
      <c r="S515" s="235">
        <v>0</v>
      </c>
      <c r="T515" s="236">
        <f>S515*H515</f>
        <v>0</v>
      </c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R515" s="231" t="s">
        <v>172</v>
      </c>
      <c r="AT515" s="231" t="s">
        <v>135</v>
      </c>
      <c r="AU515" s="231" t="s">
        <v>84</v>
      </c>
      <c r="AY515" s="16" t="s">
        <v>133</v>
      </c>
      <c r="BE515" s="232">
        <f>IF(N515="základní",J515,0)</f>
        <v>0</v>
      </c>
      <c r="BF515" s="232">
        <f>IF(N515="snížená",J515,0)</f>
        <v>0</v>
      </c>
      <c r="BG515" s="232">
        <f>IF(N515="zákl. přenesená",J515,0)</f>
        <v>0</v>
      </c>
      <c r="BH515" s="232">
        <f>IF(N515="sníž. přenesená",J515,0)</f>
        <v>0</v>
      </c>
      <c r="BI515" s="232">
        <f>IF(N515="nulová",J515,0)</f>
        <v>0</v>
      </c>
      <c r="BJ515" s="16" t="s">
        <v>82</v>
      </c>
      <c r="BK515" s="232">
        <f>ROUND(I515*H515,2)</f>
        <v>0</v>
      </c>
      <c r="BL515" s="16" t="s">
        <v>172</v>
      </c>
      <c r="BM515" s="231" t="s">
        <v>1387</v>
      </c>
    </row>
    <row r="516" s="2" customFormat="1" ht="21.75" customHeight="1">
      <c r="A516" s="37"/>
      <c r="B516" s="38"/>
      <c r="C516" s="218" t="s">
        <v>1388</v>
      </c>
      <c r="D516" s="218" t="s">
        <v>135</v>
      </c>
      <c r="E516" s="219" t="s">
        <v>1389</v>
      </c>
      <c r="F516" s="220" t="s">
        <v>1390</v>
      </c>
      <c r="G516" s="221" t="s">
        <v>644</v>
      </c>
      <c r="H516" s="222">
        <v>1</v>
      </c>
      <c r="I516" s="223"/>
      <c r="J516" s="224">
        <f>ROUND(I516*H516,2)</f>
        <v>0</v>
      </c>
      <c r="K516" s="225"/>
      <c r="L516" s="43"/>
      <c r="M516" s="233" t="s">
        <v>1</v>
      </c>
      <c r="N516" s="234" t="s">
        <v>39</v>
      </c>
      <c r="O516" s="90"/>
      <c r="P516" s="235">
        <f>O516*H516</f>
        <v>0</v>
      </c>
      <c r="Q516" s="235">
        <v>0</v>
      </c>
      <c r="R516" s="235">
        <f>Q516*H516</f>
        <v>0</v>
      </c>
      <c r="S516" s="235">
        <v>0</v>
      </c>
      <c r="T516" s="236">
        <f>S516*H516</f>
        <v>0</v>
      </c>
      <c r="U516" s="37"/>
      <c r="V516" s="37"/>
      <c r="W516" s="37"/>
      <c r="X516" s="37"/>
      <c r="Y516" s="37"/>
      <c r="Z516" s="37"/>
      <c r="AA516" s="37"/>
      <c r="AB516" s="37"/>
      <c r="AC516" s="37"/>
      <c r="AD516" s="37"/>
      <c r="AE516" s="37"/>
      <c r="AR516" s="231" t="s">
        <v>172</v>
      </c>
      <c r="AT516" s="231" t="s">
        <v>135</v>
      </c>
      <c r="AU516" s="231" t="s">
        <v>84</v>
      </c>
      <c r="AY516" s="16" t="s">
        <v>133</v>
      </c>
      <c r="BE516" s="232">
        <f>IF(N516="základní",J516,0)</f>
        <v>0</v>
      </c>
      <c r="BF516" s="232">
        <f>IF(N516="snížená",J516,0)</f>
        <v>0</v>
      </c>
      <c r="BG516" s="232">
        <f>IF(N516="zákl. přenesená",J516,0)</f>
        <v>0</v>
      </c>
      <c r="BH516" s="232">
        <f>IF(N516="sníž. přenesená",J516,0)</f>
        <v>0</v>
      </c>
      <c r="BI516" s="232">
        <f>IF(N516="nulová",J516,0)</f>
        <v>0</v>
      </c>
      <c r="BJ516" s="16" t="s">
        <v>82</v>
      </c>
      <c r="BK516" s="232">
        <f>ROUND(I516*H516,2)</f>
        <v>0</v>
      </c>
      <c r="BL516" s="16" t="s">
        <v>172</v>
      </c>
      <c r="BM516" s="231" t="s">
        <v>1391</v>
      </c>
    </row>
    <row r="517" s="2" customFormat="1" ht="21.75" customHeight="1">
      <c r="A517" s="37"/>
      <c r="B517" s="38"/>
      <c r="C517" s="218" t="s">
        <v>1392</v>
      </c>
      <c r="D517" s="218" t="s">
        <v>135</v>
      </c>
      <c r="E517" s="219" t="s">
        <v>1393</v>
      </c>
      <c r="F517" s="220" t="s">
        <v>1394</v>
      </c>
      <c r="G517" s="221" t="s">
        <v>644</v>
      </c>
      <c r="H517" s="222">
        <v>1</v>
      </c>
      <c r="I517" s="223"/>
      <c r="J517" s="224">
        <f>ROUND(I517*H517,2)</f>
        <v>0</v>
      </c>
      <c r="K517" s="225"/>
      <c r="L517" s="43"/>
      <c r="M517" s="233" t="s">
        <v>1</v>
      </c>
      <c r="N517" s="234" t="s">
        <v>39</v>
      </c>
      <c r="O517" s="90"/>
      <c r="P517" s="235">
        <f>O517*H517</f>
        <v>0</v>
      </c>
      <c r="Q517" s="235">
        <v>0</v>
      </c>
      <c r="R517" s="235">
        <f>Q517*H517</f>
        <v>0</v>
      </c>
      <c r="S517" s="235">
        <v>0</v>
      </c>
      <c r="T517" s="236">
        <f>S517*H517</f>
        <v>0</v>
      </c>
      <c r="U517" s="37"/>
      <c r="V517" s="37"/>
      <c r="W517" s="37"/>
      <c r="X517" s="37"/>
      <c r="Y517" s="37"/>
      <c r="Z517" s="37"/>
      <c r="AA517" s="37"/>
      <c r="AB517" s="37"/>
      <c r="AC517" s="37"/>
      <c r="AD517" s="37"/>
      <c r="AE517" s="37"/>
      <c r="AR517" s="231" t="s">
        <v>172</v>
      </c>
      <c r="AT517" s="231" t="s">
        <v>135</v>
      </c>
      <c r="AU517" s="231" t="s">
        <v>84</v>
      </c>
      <c r="AY517" s="16" t="s">
        <v>133</v>
      </c>
      <c r="BE517" s="232">
        <f>IF(N517="základní",J517,0)</f>
        <v>0</v>
      </c>
      <c r="BF517" s="232">
        <f>IF(N517="snížená",J517,0)</f>
        <v>0</v>
      </c>
      <c r="BG517" s="232">
        <f>IF(N517="zákl. přenesená",J517,0)</f>
        <v>0</v>
      </c>
      <c r="BH517" s="232">
        <f>IF(N517="sníž. přenesená",J517,0)</f>
        <v>0</v>
      </c>
      <c r="BI517" s="232">
        <f>IF(N517="nulová",J517,0)</f>
        <v>0</v>
      </c>
      <c r="BJ517" s="16" t="s">
        <v>82</v>
      </c>
      <c r="BK517" s="232">
        <f>ROUND(I517*H517,2)</f>
        <v>0</v>
      </c>
      <c r="BL517" s="16" t="s">
        <v>172</v>
      </c>
      <c r="BM517" s="231" t="s">
        <v>1395</v>
      </c>
    </row>
    <row r="518" s="2" customFormat="1" ht="21.75" customHeight="1">
      <c r="A518" s="37"/>
      <c r="B518" s="38"/>
      <c r="C518" s="218" t="s">
        <v>1396</v>
      </c>
      <c r="D518" s="218" t="s">
        <v>135</v>
      </c>
      <c r="E518" s="219" t="s">
        <v>1397</v>
      </c>
      <c r="F518" s="220" t="s">
        <v>1398</v>
      </c>
      <c r="G518" s="221" t="s">
        <v>644</v>
      </c>
      <c r="H518" s="222">
        <v>1</v>
      </c>
      <c r="I518" s="223"/>
      <c r="J518" s="224">
        <f>ROUND(I518*H518,2)</f>
        <v>0</v>
      </c>
      <c r="K518" s="225"/>
      <c r="L518" s="43"/>
      <c r="M518" s="233" t="s">
        <v>1</v>
      </c>
      <c r="N518" s="234" t="s">
        <v>39</v>
      </c>
      <c r="O518" s="90"/>
      <c r="P518" s="235">
        <f>O518*H518</f>
        <v>0</v>
      </c>
      <c r="Q518" s="235">
        <v>0</v>
      </c>
      <c r="R518" s="235">
        <f>Q518*H518</f>
        <v>0</v>
      </c>
      <c r="S518" s="235">
        <v>0</v>
      </c>
      <c r="T518" s="236">
        <f>S518*H518</f>
        <v>0</v>
      </c>
      <c r="U518" s="37"/>
      <c r="V518" s="37"/>
      <c r="W518" s="37"/>
      <c r="X518" s="37"/>
      <c r="Y518" s="37"/>
      <c r="Z518" s="37"/>
      <c r="AA518" s="37"/>
      <c r="AB518" s="37"/>
      <c r="AC518" s="37"/>
      <c r="AD518" s="37"/>
      <c r="AE518" s="37"/>
      <c r="AR518" s="231" t="s">
        <v>172</v>
      </c>
      <c r="AT518" s="231" t="s">
        <v>135</v>
      </c>
      <c r="AU518" s="231" t="s">
        <v>84</v>
      </c>
      <c r="AY518" s="16" t="s">
        <v>133</v>
      </c>
      <c r="BE518" s="232">
        <f>IF(N518="základní",J518,0)</f>
        <v>0</v>
      </c>
      <c r="BF518" s="232">
        <f>IF(N518="snížená",J518,0)</f>
        <v>0</v>
      </c>
      <c r="BG518" s="232">
        <f>IF(N518="zákl. přenesená",J518,0)</f>
        <v>0</v>
      </c>
      <c r="BH518" s="232">
        <f>IF(N518="sníž. přenesená",J518,0)</f>
        <v>0</v>
      </c>
      <c r="BI518" s="232">
        <f>IF(N518="nulová",J518,0)</f>
        <v>0</v>
      </c>
      <c r="BJ518" s="16" t="s">
        <v>82</v>
      </c>
      <c r="BK518" s="232">
        <f>ROUND(I518*H518,2)</f>
        <v>0</v>
      </c>
      <c r="BL518" s="16" t="s">
        <v>172</v>
      </c>
      <c r="BM518" s="231" t="s">
        <v>1399</v>
      </c>
    </row>
    <row r="519" s="2" customFormat="1" ht="21.75" customHeight="1">
      <c r="A519" s="37"/>
      <c r="B519" s="38"/>
      <c r="C519" s="218" t="s">
        <v>1400</v>
      </c>
      <c r="D519" s="218" t="s">
        <v>135</v>
      </c>
      <c r="E519" s="219" t="s">
        <v>1401</v>
      </c>
      <c r="F519" s="220" t="s">
        <v>1402</v>
      </c>
      <c r="G519" s="221" t="s">
        <v>644</v>
      </c>
      <c r="H519" s="222">
        <v>1</v>
      </c>
      <c r="I519" s="223"/>
      <c r="J519" s="224">
        <f>ROUND(I519*H519,2)</f>
        <v>0</v>
      </c>
      <c r="K519" s="225"/>
      <c r="L519" s="43"/>
      <c r="M519" s="233" t="s">
        <v>1</v>
      </c>
      <c r="N519" s="234" t="s">
        <v>39</v>
      </c>
      <c r="O519" s="90"/>
      <c r="P519" s="235">
        <f>O519*H519</f>
        <v>0</v>
      </c>
      <c r="Q519" s="235">
        <v>0</v>
      </c>
      <c r="R519" s="235">
        <f>Q519*H519</f>
        <v>0</v>
      </c>
      <c r="S519" s="235">
        <v>0</v>
      </c>
      <c r="T519" s="236">
        <f>S519*H519</f>
        <v>0</v>
      </c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R519" s="231" t="s">
        <v>172</v>
      </c>
      <c r="AT519" s="231" t="s">
        <v>135</v>
      </c>
      <c r="AU519" s="231" t="s">
        <v>84</v>
      </c>
      <c r="AY519" s="16" t="s">
        <v>133</v>
      </c>
      <c r="BE519" s="232">
        <f>IF(N519="základní",J519,0)</f>
        <v>0</v>
      </c>
      <c r="BF519" s="232">
        <f>IF(N519="snížená",J519,0)</f>
        <v>0</v>
      </c>
      <c r="BG519" s="232">
        <f>IF(N519="zákl. přenesená",J519,0)</f>
        <v>0</v>
      </c>
      <c r="BH519" s="232">
        <f>IF(N519="sníž. přenesená",J519,0)</f>
        <v>0</v>
      </c>
      <c r="BI519" s="232">
        <f>IF(N519="nulová",J519,0)</f>
        <v>0</v>
      </c>
      <c r="BJ519" s="16" t="s">
        <v>82</v>
      </c>
      <c r="BK519" s="232">
        <f>ROUND(I519*H519,2)</f>
        <v>0</v>
      </c>
      <c r="BL519" s="16" t="s">
        <v>172</v>
      </c>
      <c r="BM519" s="231" t="s">
        <v>1403</v>
      </c>
    </row>
    <row r="520" s="2" customFormat="1" ht="21.75" customHeight="1">
      <c r="A520" s="37"/>
      <c r="B520" s="38"/>
      <c r="C520" s="218" t="s">
        <v>1404</v>
      </c>
      <c r="D520" s="218" t="s">
        <v>135</v>
      </c>
      <c r="E520" s="219" t="s">
        <v>1405</v>
      </c>
      <c r="F520" s="220" t="s">
        <v>1406</v>
      </c>
      <c r="G520" s="221" t="s">
        <v>644</v>
      </c>
      <c r="H520" s="222">
        <v>1</v>
      </c>
      <c r="I520" s="223"/>
      <c r="J520" s="224">
        <f>ROUND(I520*H520,2)</f>
        <v>0</v>
      </c>
      <c r="K520" s="225"/>
      <c r="L520" s="43"/>
      <c r="M520" s="233" t="s">
        <v>1</v>
      </c>
      <c r="N520" s="234" t="s">
        <v>39</v>
      </c>
      <c r="O520" s="90"/>
      <c r="P520" s="235">
        <f>O520*H520</f>
        <v>0</v>
      </c>
      <c r="Q520" s="235">
        <v>0</v>
      </c>
      <c r="R520" s="235">
        <f>Q520*H520</f>
        <v>0</v>
      </c>
      <c r="S520" s="235">
        <v>0</v>
      </c>
      <c r="T520" s="236">
        <f>S520*H520</f>
        <v>0</v>
      </c>
      <c r="U520" s="37"/>
      <c r="V520" s="37"/>
      <c r="W520" s="37"/>
      <c r="X520" s="37"/>
      <c r="Y520" s="37"/>
      <c r="Z520" s="37"/>
      <c r="AA520" s="37"/>
      <c r="AB520" s="37"/>
      <c r="AC520" s="37"/>
      <c r="AD520" s="37"/>
      <c r="AE520" s="37"/>
      <c r="AR520" s="231" t="s">
        <v>172</v>
      </c>
      <c r="AT520" s="231" t="s">
        <v>135</v>
      </c>
      <c r="AU520" s="231" t="s">
        <v>84</v>
      </c>
      <c r="AY520" s="16" t="s">
        <v>133</v>
      </c>
      <c r="BE520" s="232">
        <f>IF(N520="základní",J520,0)</f>
        <v>0</v>
      </c>
      <c r="BF520" s="232">
        <f>IF(N520="snížená",J520,0)</f>
        <v>0</v>
      </c>
      <c r="BG520" s="232">
        <f>IF(N520="zákl. přenesená",J520,0)</f>
        <v>0</v>
      </c>
      <c r="BH520" s="232">
        <f>IF(N520="sníž. přenesená",J520,0)</f>
        <v>0</v>
      </c>
      <c r="BI520" s="232">
        <f>IF(N520="nulová",J520,0)</f>
        <v>0</v>
      </c>
      <c r="BJ520" s="16" t="s">
        <v>82</v>
      </c>
      <c r="BK520" s="232">
        <f>ROUND(I520*H520,2)</f>
        <v>0</v>
      </c>
      <c r="BL520" s="16" t="s">
        <v>172</v>
      </c>
      <c r="BM520" s="231" t="s">
        <v>1407</v>
      </c>
    </row>
    <row r="521" s="2" customFormat="1" ht="21.75" customHeight="1">
      <c r="A521" s="37"/>
      <c r="B521" s="38"/>
      <c r="C521" s="218" t="s">
        <v>1408</v>
      </c>
      <c r="D521" s="218" t="s">
        <v>135</v>
      </c>
      <c r="E521" s="219" t="s">
        <v>1409</v>
      </c>
      <c r="F521" s="220" t="s">
        <v>1410</v>
      </c>
      <c r="G521" s="221" t="s">
        <v>644</v>
      </c>
      <c r="H521" s="222">
        <v>1</v>
      </c>
      <c r="I521" s="223"/>
      <c r="J521" s="224">
        <f>ROUND(I521*H521,2)</f>
        <v>0</v>
      </c>
      <c r="K521" s="225"/>
      <c r="L521" s="43"/>
      <c r="M521" s="233" t="s">
        <v>1</v>
      </c>
      <c r="N521" s="234" t="s">
        <v>39</v>
      </c>
      <c r="O521" s="90"/>
      <c r="P521" s="235">
        <f>O521*H521</f>
        <v>0</v>
      </c>
      <c r="Q521" s="235">
        <v>0</v>
      </c>
      <c r="R521" s="235">
        <f>Q521*H521</f>
        <v>0</v>
      </c>
      <c r="S521" s="235">
        <v>0</v>
      </c>
      <c r="T521" s="236">
        <f>S521*H521</f>
        <v>0</v>
      </c>
      <c r="U521" s="37"/>
      <c r="V521" s="37"/>
      <c r="W521" s="37"/>
      <c r="X521" s="37"/>
      <c r="Y521" s="37"/>
      <c r="Z521" s="37"/>
      <c r="AA521" s="37"/>
      <c r="AB521" s="37"/>
      <c r="AC521" s="37"/>
      <c r="AD521" s="37"/>
      <c r="AE521" s="37"/>
      <c r="AR521" s="231" t="s">
        <v>172</v>
      </c>
      <c r="AT521" s="231" t="s">
        <v>135</v>
      </c>
      <c r="AU521" s="231" t="s">
        <v>84</v>
      </c>
      <c r="AY521" s="16" t="s">
        <v>133</v>
      </c>
      <c r="BE521" s="232">
        <f>IF(N521="základní",J521,0)</f>
        <v>0</v>
      </c>
      <c r="BF521" s="232">
        <f>IF(N521="snížená",J521,0)</f>
        <v>0</v>
      </c>
      <c r="BG521" s="232">
        <f>IF(N521="zákl. přenesená",J521,0)</f>
        <v>0</v>
      </c>
      <c r="BH521" s="232">
        <f>IF(N521="sníž. přenesená",J521,0)</f>
        <v>0</v>
      </c>
      <c r="BI521" s="232">
        <f>IF(N521="nulová",J521,0)</f>
        <v>0</v>
      </c>
      <c r="BJ521" s="16" t="s">
        <v>82</v>
      </c>
      <c r="BK521" s="232">
        <f>ROUND(I521*H521,2)</f>
        <v>0</v>
      </c>
      <c r="BL521" s="16" t="s">
        <v>172</v>
      </c>
      <c r="BM521" s="231" t="s">
        <v>1411</v>
      </c>
    </row>
    <row r="522" s="2" customFormat="1" ht="21.75" customHeight="1">
      <c r="A522" s="37"/>
      <c r="B522" s="38"/>
      <c r="C522" s="218" t="s">
        <v>1412</v>
      </c>
      <c r="D522" s="218" t="s">
        <v>135</v>
      </c>
      <c r="E522" s="219" t="s">
        <v>1413</v>
      </c>
      <c r="F522" s="220" t="s">
        <v>1414</v>
      </c>
      <c r="G522" s="221" t="s">
        <v>644</v>
      </c>
      <c r="H522" s="222">
        <v>1</v>
      </c>
      <c r="I522" s="223"/>
      <c r="J522" s="224">
        <f>ROUND(I522*H522,2)</f>
        <v>0</v>
      </c>
      <c r="K522" s="225"/>
      <c r="L522" s="43"/>
      <c r="M522" s="233" t="s">
        <v>1</v>
      </c>
      <c r="N522" s="234" t="s">
        <v>39</v>
      </c>
      <c r="O522" s="90"/>
      <c r="P522" s="235">
        <f>O522*H522</f>
        <v>0</v>
      </c>
      <c r="Q522" s="235">
        <v>0</v>
      </c>
      <c r="R522" s="235">
        <f>Q522*H522</f>
        <v>0</v>
      </c>
      <c r="S522" s="235">
        <v>0</v>
      </c>
      <c r="T522" s="236">
        <f>S522*H522</f>
        <v>0</v>
      </c>
      <c r="U522" s="37"/>
      <c r="V522" s="37"/>
      <c r="W522" s="37"/>
      <c r="X522" s="37"/>
      <c r="Y522" s="37"/>
      <c r="Z522" s="37"/>
      <c r="AA522" s="37"/>
      <c r="AB522" s="37"/>
      <c r="AC522" s="37"/>
      <c r="AD522" s="37"/>
      <c r="AE522" s="37"/>
      <c r="AR522" s="231" t="s">
        <v>172</v>
      </c>
      <c r="AT522" s="231" t="s">
        <v>135</v>
      </c>
      <c r="AU522" s="231" t="s">
        <v>84</v>
      </c>
      <c r="AY522" s="16" t="s">
        <v>133</v>
      </c>
      <c r="BE522" s="232">
        <f>IF(N522="základní",J522,0)</f>
        <v>0</v>
      </c>
      <c r="BF522" s="232">
        <f>IF(N522="snížená",J522,0)</f>
        <v>0</v>
      </c>
      <c r="BG522" s="232">
        <f>IF(N522="zákl. přenesená",J522,0)</f>
        <v>0</v>
      </c>
      <c r="BH522" s="232">
        <f>IF(N522="sníž. přenesená",J522,0)</f>
        <v>0</v>
      </c>
      <c r="BI522" s="232">
        <f>IF(N522="nulová",J522,0)</f>
        <v>0</v>
      </c>
      <c r="BJ522" s="16" t="s">
        <v>82</v>
      </c>
      <c r="BK522" s="232">
        <f>ROUND(I522*H522,2)</f>
        <v>0</v>
      </c>
      <c r="BL522" s="16" t="s">
        <v>172</v>
      </c>
      <c r="BM522" s="231" t="s">
        <v>1415</v>
      </c>
    </row>
    <row r="523" s="2" customFormat="1" ht="21.75" customHeight="1">
      <c r="A523" s="37"/>
      <c r="B523" s="38"/>
      <c r="C523" s="218" t="s">
        <v>1416</v>
      </c>
      <c r="D523" s="218" t="s">
        <v>135</v>
      </c>
      <c r="E523" s="219" t="s">
        <v>1417</v>
      </c>
      <c r="F523" s="220" t="s">
        <v>1418</v>
      </c>
      <c r="G523" s="221" t="s">
        <v>644</v>
      </c>
      <c r="H523" s="222">
        <v>1</v>
      </c>
      <c r="I523" s="223"/>
      <c r="J523" s="224">
        <f>ROUND(I523*H523,2)</f>
        <v>0</v>
      </c>
      <c r="K523" s="225"/>
      <c r="L523" s="43"/>
      <c r="M523" s="233" t="s">
        <v>1</v>
      </c>
      <c r="N523" s="234" t="s">
        <v>39</v>
      </c>
      <c r="O523" s="90"/>
      <c r="P523" s="235">
        <f>O523*H523</f>
        <v>0</v>
      </c>
      <c r="Q523" s="235">
        <v>0</v>
      </c>
      <c r="R523" s="235">
        <f>Q523*H523</f>
        <v>0</v>
      </c>
      <c r="S523" s="235">
        <v>0</v>
      </c>
      <c r="T523" s="236">
        <f>S523*H523</f>
        <v>0</v>
      </c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37"/>
      <c r="AR523" s="231" t="s">
        <v>172</v>
      </c>
      <c r="AT523" s="231" t="s">
        <v>135</v>
      </c>
      <c r="AU523" s="231" t="s">
        <v>84</v>
      </c>
      <c r="AY523" s="16" t="s">
        <v>133</v>
      </c>
      <c r="BE523" s="232">
        <f>IF(N523="základní",J523,0)</f>
        <v>0</v>
      </c>
      <c r="BF523" s="232">
        <f>IF(N523="snížená",J523,0)</f>
        <v>0</v>
      </c>
      <c r="BG523" s="232">
        <f>IF(N523="zákl. přenesená",J523,0)</f>
        <v>0</v>
      </c>
      <c r="BH523" s="232">
        <f>IF(N523="sníž. přenesená",J523,0)</f>
        <v>0</v>
      </c>
      <c r="BI523" s="232">
        <f>IF(N523="nulová",J523,0)</f>
        <v>0</v>
      </c>
      <c r="BJ523" s="16" t="s">
        <v>82</v>
      </c>
      <c r="BK523" s="232">
        <f>ROUND(I523*H523,2)</f>
        <v>0</v>
      </c>
      <c r="BL523" s="16" t="s">
        <v>172</v>
      </c>
      <c r="BM523" s="231" t="s">
        <v>1419</v>
      </c>
    </row>
    <row r="524" s="2" customFormat="1" ht="21.75" customHeight="1">
      <c r="A524" s="37"/>
      <c r="B524" s="38"/>
      <c r="C524" s="218" t="s">
        <v>1420</v>
      </c>
      <c r="D524" s="218" t="s">
        <v>135</v>
      </c>
      <c r="E524" s="219" t="s">
        <v>1421</v>
      </c>
      <c r="F524" s="220" t="s">
        <v>1422</v>
      </c>
      <c r="G524" s="221" t="s">
        <v>644</v>
      </c>
      <c r="H524" s="222">
        <v>1</v>
      </c>
      <c r="I524" s="223"/>
      <c r="J524" s="224">
        <f>ROUND(I524*H524,2)</f>
        <v>0</v>
      </c>
      <c r="K524" s="225"/>
      <c r="L524" s="43"/>
      <c r="M524" s="233" t="s">
        <v>1</v>
      </c>
      <c r="N524" s="234" t="s">
        <v>39</v>
      </c>
      <c r="O524" s="90"/>
      <c r="P524" s="235">
        <f>O524*H524</f>
        <v>0</v>
      </c>
      <c r="Q524" s="235">
        <v>0</v>
      </c>
      <c r="R524" s="235">
        <f>Q524*H524</f>
        <v>0</v>
      </c>
      <c r="S524" s="235">
        <v>0</v>
      </c>
      <c r="T524" s="236">
        <f>S524*H524</f>
        <v>0</v>
      </c>
      <c r="U524" s="37"/>
      <c r="V524" s="37"/>
      <c r="W524" s="37"/>
      <c r="X524" s="37"/>
      <c r="Y524" s="37"/>
      <c r="Z524" s="37"/>
      <c r="AA524" s="37"/>
      <c r="AB524" s="37"/>
      <c r="AC524" s="37"/>
      <c r="AD524" s="37"/>
      <c r="AE524" s="37"/>
      <c r="AR524" s="231" t="s">
        <v>172</v>
      </c>
      <c r="AT524" s="231" t="s">
        <v>135</v>
      </c>
      <c r="AU524" s="231" t="s">
        <v>84</v>
      </c>
      <c r="AY524" s="16" t="s">
        <v>133</v>
      </c>
      <c r="BE524" s="232">
        <f>IF(N524="základní",J524,0)</f>
        <v>0</v>
      </c>
      <c r="BF524" s="232">
        <f>IF(N524="snížená",J524,0)</f>
        <v>0</v>
      </c>
      <c r="BG524" s="232">
        <f>IF(N524="zákl. přenesená",J524,0)</f>
        <v>0</v>
      </c>
      <c r="BH524" s="232">
        <f>IF(N524="sníž. přenesená",J524,0)</f>
        <v>0</v>
      </c>
      <c r="BI524" s="232">
        <f>IF(N524="nulová",J524,0)</f>
        <v>0</v>
      </c>
      <c r="BJ524" s="16" t="s">
        <v>82</v>
      </c>
      <c r="BK524" s="232">
        <f>ROUND(I524*H524,2)</f>
        <v>0</v>
      </c>
      <c r="BL524" s="16" t="s">
        <v>172</v>
      </c>
      <c r="BM524" s="231" t="s">
        <v>1423</v>
      </c>
    </row>
    <row r="525" s="2" customFormat="1" ht="24.15" customHeight="1">
      <c r="A525" s="37"/>
      <c r="B525" s="38"/>
      <c r="C525" s="218" t="s">
        <v>1424</v>
      </c>
      <c r="D525" s="218" t="s">
        <v>135</v>
      </c>
      <c r="E525" s="219" t="s">
        <v>1425</v>
      </c>
      <c r="F525" s="220" t="s">
        <v>1426</v>
      </c>
      <c r="G525" s="221" t="s">
        <v>644</v>
      </c>
      <c r="H525" s="222">
        <v>1</v>
      </c>
      <c r="I525" s="223"/>
      <c r="J525" s="224">
        <f>ROUND(I525*H525,2)</f>
        <v>0</v>
      </c>
      <c r="K525" s="225"/>
      <c r="L525" s="43"/>
      <c r="M525" s="233" t="s">
        <v>1</v>
      </c>
      <c r="N525" s="234" t="s">
        <v>39</v>
      </c>
      <c r="O525" s="90"/>
      <c r="P525" s="235">
        <f>O525*H525</f>
        <v>0</v>
      </c>
      <c r="Q525" s="235">
        <v>0</v>
      </c>
      <c r="R525" s="235">
        <f>Q525*H525</f>
        <v>0</v>
      </c>
      <c r="S525" s="235">
        <v>0</v>
      </c>
      <c r="T525" s="236">
        <f>S525*H525</f>
        <v>0</v>
      </c>
      <c r="U525" s="37"/>
      <c r="V525" s="37"/>
      <c r="W525" s="37"/>
      <c r="X525" s="37"/>
      <c r="Y525" s="37"/>
      <c r="Z525" s="37"/>
      <c r="AA525" s="37"/>
      <c r="AB525" s="37"/>
      <c r="AC525" s="37"/>
      <c r="AD525" s="37"/>
      <c r="AE525" s="37"/>
      <c r="AR525" s="231" t="s">
        <v>172</v>
      </c>
      <c r="AT525" s="231" t="s">
        <v>135</v>
      </c>
      <c r="AU525" s="231" t="s">
        <v>84</v>
      </c>
      <c r="AY525" s="16" t="s">
        <v>133</v>
      </c>
      <c r="BE525" s="232">
        <f>IF(N525="základní",J525,0)</f>
        <v>0</v>
      </c>
      <c r="BF525" s="232">
        <f>IF(N525="snížená",J525,0)</f>
        <v>0</v>
      </c>
      <c r="BG525" s="232">
        <f>IF(N525="zákl. přenesená",J525,0)</f>
        <v>0</v>
      </c>
      <c r="BH525" s="232">
        <f>IF(N525="sníž. přenesená",J525,0)</f>
        <v>0</v>
      </c>
      <c r="BI525" s="232">
        <f>IF(N525="nulová",J525,0)</f>
        <v>0</v>
      </c>
      <c r="BJ525" s="16" t="s">
        <v>82</v>
      </c>
      <c r="BK525" s="232">
        <f>ROUND(I525*H525,2)</f>
        <v>0</v>
      </c>
      <c r="BL525" s="16" t="s">
        <v>172</v>
      </c>
      <c r="BM525" s="231" t="s">
        <v>1427</v>
      </c>
    </row>
    <row r="526" s="2" customFormat="1" ht="24.15" customHeight="1">
      <c r="A526" s="37"/>
      <c r="B526" s="38"/>
      <c r="C526" s="218" t="s">
        <v>1428</v>
      </c>
      <c r="D526" s="218" t="s">
        <v>135</v>
      </c>
      <c r="E526" s="219" t="s">
        <v>1429</v>
      </c>
      <c r="F526" s="220" t="s">
        <v>1430</v>
      </c>
      <c r="G526" s="221" t="s">
        <v>644</v>
      </c>
      <c r="H526" s="222">
        <v>1</v>
      </c>
      <c r="I526" s="223"/>
      <c r="J526" s="224">
        <f>ROUND(I526*H526,2)</f>
        <v>0</v>
      </c>
      <c r="K526" s="225"/>
      <c r="L526" s="43"/>
      <c r="M526" s="233" t="s">
        <v>1</v>
      </c>
      <c r="N526" s="234" t="s">
        <v>39</v>
      </c>
      <c r="O526" s="90"/>
      <c r="P526" s="235">
        <f>O526*H526</f>
        <v>0</v>
      </c>
      <c r="Q526" s="235">
        <v>0</v>
      </c>
      <c r="R526" s="235">
        <f>Q526*H526</f>
        <v>0</v>
      </c>
      <c r="S526" s="235">
        <v>0</v>
      </c>
      <c r="T526" s="236">
        <f>S526*H526</f>
        <v>0</v>
      </c>
      <c r="U526" s="37"/>
      <c r="V526" s="37"/>
      <c r="W526" s="37"/>
      <c r="X526" s="37"/>
      <c r="Y526" s="37"/>
      <c r="Z526" s="37"/>
      <c r="AA526" s="37"/>
      <c r="AB526" s="37"/>
      <c r="AC526" s="37"/>
      <c r="AD526" s="37"/>
      <c r="AE526" s="37"/>
      <c r="AR526" s="231" t="s">
        <v>172</v>
      </c>
      <c r="AT526" s="231" t="s">
        <v>135</v>
      </c>
      <c r="AU526" s="231" t="s">
        <v>84</v>
      </c>
      <c r="AY526" s="16" t="s">
        <v>133</v>
      </c>
      <c r="BE526" s="232">
        <f>IF(N526="základní",J526,0)</f>
        <v>0</v>
      </c>
      <c r="BF526" s="232">
        <f>IF(N526="snížená",J526,0)</f>
        <v>0</v>
      </c>
      <c r="BG526" s="232">
        <f>IF(N526="zákl. přenesená",J526,0)</f>
        <v>0</v>
      </c>
      <c r="BH526" s="232">
        <f>IF(N526="sníž. přenesená",J526,0)</f>
        <v>0</v>
      </c>
      <c r="BI526" s="232">
        <f>IF(N526="nulová",J526,0)</f>
        <v>0</v>
      </c>
      <c r="BJ526" s="16" t="s">
        <v>82</v>
      </c>
      <c r="BK526" s="232">
        <f>ROUND(I526*H526,2)</f>
        <v>0</v>
      </c>
      <c r="BL526" s="16" t="s">
        <v>172</v>
      </c>
      <c r="BM526" s="231" t="s">
        <v>1431</v>
      </c>
    </row>
    <row r="527" s="2" customFormat="1" ht="24.15" customHeight="1">
      <c r="A527" s="37"/>
      <c r="B527" s="38"/>
      <c r="C527" s="218" t="s">
        <v>1432</v>
      </c>
      <c r="D527" s="218" t="s">
        <v>135</v>
      </c>
      <c r="E527" s="219" t="s">
        <v>1433</v>
      </c>
      <c r="F527" s="220" t="s">
        <v>1434</v>
      </c>
      <c r="G527" s="221" t="s">
        <v>644</v>
      </c>
      <c r="H527" s="222">
        <v>1</v>
      </c>
      <c r="I527" s="223"/>
      <c r="J527" s="224">
        <f>ROUND(I527*H527,2)</f>
        <v>0</v>
      </c>
      <c r="K527" s="225"/>
      <c r="L527" s="43"/>
      <c r="M527" s="233" t="s">
        <v>1</v>
      </c>
      <c r="N527" s="234" t="s">
        <v>39</v>
      </c>
      <c r="O527" s="90"/>
      <c r="P527" s="235">
        <f>O527*H527</f>
        <v>0</v>
      </c>
      <c r="Q527" s="235">
        <v>0</v>
      </c>
      <c r="R527" s="235">
        <f>Q527*H527</f>
        <v>0</v>
      </c>
      <c r="S527" s="235">
        <v>0</v>
      </c>
      <c r="T527" s="236">
        <f>S527*H527</f>
        <v>0</v>
      </c>
      <c r="U527" s="37"/>
      <c r="V527" s="37"/>
      <c r="W527" s="37"/>
      <c r="X527" s="37"/>
      <c r="Y527" s="37"/>
      <c r="Z527" s="37"/>
      <c r="AA527" s="37"/>
      <c r="AB527" s="37"/>
      <c r="AC527" s="37"/>
      <c r="AD527" s="37"/>
      <c r="AE527" s="37"/>
      <c r="AR527" s="231" t="s">
        <v>172</v>
      </c>
      <c r="AT527" s="231" t="s">
        <v>135</v>
      </c>
      <c r="AU527" s="231" t="s">
        <v>84</v>
      </c>
      <c r="AY527" s="16" t="s">
        <v>133</v>
      </c>
      <c r="BE527" s="232">
        <f>IF(N527="základní",J527,0)</f>
        <v>0</v>
      </c>
      <c r="BF527" s="232">
        <f>IF(N527="snížená",J527,0)</f>
        <v>0</v>
      </c>
      <c r="BG527" s="232">
        <f>IF(N527="zákl. přenesená",J527,0)</f>
        <v>0</v>
      </c>
      <c r="BH527" s="232">
        <f>IF(N527="sníž. přenesená",J527,0)</f>
        <v>0</v>
      </c>
      <c r="BI527" s="232">
        <f>IF(N527="nulová",J527,0)</f>
        <v>0</v>
      </c>
      <c r="BJ527" s="16" t="s">
        <v>82</v>
      </c>
      <c r="BK527" s="232">
        <f>ROUND(I527*H527,2)</f>
        <v>0</v>
      </c>
      <c r="BL527" s="16" t="s">
        <v>172</v>
      </c>
      <c r="BM527" s="231" t="s">
        <v>1435</v>
      </c>
    </row>
    <row r="528" s="2" customFormat="1" ht="24.15" customHeight="1">
      <c r="A528" s="37"/>
      <c r="B528" s="38"/>
      <c r="C528" s="218" t="s">
        <v>1436</v>
      </c>
      <c r="D528" s="218" t="s">
        <v>135</v>
      </c>
      <c r="E528" s="219" t="s">
        <v>1437</v>
      </c>
      <c r="F528" s="220" t="s">
        <v>1438</v>
      </c>
      <c r="G528" s="221" t="s">
        <v>644</v>
      </c>
      <c r="H528" s="222">
        <v>1</v>
      </c>
      <c r="I528" s="223"/>
      <c r="J528" s="224">
        <f>ROUND(I528*H528,2)</f>
        <v>0</v>
      </c>
      <c r="K528" s="225"/>
      <c r="L528" s="43"/>
      <c r="M528" s="233" t="s">
        <v>1</v>
      </c>
      <c r="N528" s="234" t="s">
        <v>39</v>
      </c>
      <c r="O528" s="90"/>
      <c r="P528" s="235">
        <f>O528*H528</f>
        <v>0</v>
      </c>
      <c r="Q528" s="235">
        <v>0</v>
      </c>
      <c r="R528" s="235">
        <f>Q528*H528</f>
        <v>0</v>
      </c>
      <c r="S528" s="235">
        <v>0</v>
      </c>
      <c r="T528" s="236">
        <f>S528*H528</f>
        <v>0</v>
      </c>
      <c r="U528" s="37"/>
      <c r="V528" s="37"/>
      <c r="W528" s="37"/>
      <c r="X528" s="37"/>
      <c r="Y528" s="37"/>
      <c r="Z528" s="37"/>
      <c r="AA528" s="37"/>
      <c r="AB528" s="37"/>
      <c r="AC528" s="37"/>
      <c r="AD528" s="37"/>
      <c r="AE528" s="37"/>
      <c r="AR528" s="231" t="s">
        <v>172</v>
      </c>
      <c r="AT528" s="231" t="s">
        <v>135</v>
      </c>
      <c r="AU528" s="231" t="s">
        <v>84</v>
      </c>
      <c r="AY528" s="16" t="s">
        <v>133</v>
      </c>
      <c r="BE528" s="232">
        <f>IF(N528="základní",J528,0)</f>
        <v>0</v>
      </c>
      <c r="BF528" s="232">
        <f>IF(N528="snížená",J528,0)</f>
        <v>0</v>
      </c>
      <c r="BG528" s="232">
        <f>IF(N528="zákl. přenesená",J528,0)</f>
        <v>0</v>
      </c>
      <c r="BH528" s="232">
        <f>IF(N528="sníž. přenesená",J528,0)</f>
        <v>0</v>
      </c>
      <c r="BI528" s="232">
        <f>IF(N528="nulová",J528,0)</f>
        <v>0</v>
      </c>
      <c r="BJ528" s="16" t="s">
        <v>82</v>
      </c>
      <c r="BK528" s="232">
        <f>ROUND(I528*H528,2)</f>
        <v>0</v>
      </c>
      <c r="BL528" s="16" t="s">
        <v>172</v>
      </c>
      <c r="BM528" s="231" t="s">
        <v>1439</v>
      </c>
    </row>
    <row r="529" s="2" customFormat="1" ht="24.15" customHeight="1">
      <c r="A529" s="37"/>
      <c r="B529" s="38"/>
      <c r="C529" s="218" t="s">
        <v>1440</v>
      </c>
      <c r="D529" s="218" t="s">
        <v>135</v>
      </c>
      <c r="E529" s="219" t="s">
        <v>1441</v>
      </c>
      <c r="F529" s="220" t="s">
        <v>1442</v>
      </c>
      <c r="G529" s="221" t="s">
        <v>644</v>
      </c>
      <c r="H529" s="222">
        <v>1</v>
      </c>
      <c r="I529" s="223"/>
      <c r="J529" s="224">
        <f>ROUND(I529*H529,2)</f>
        <v>0</v>
      </c>
      <c r="K529" s="225"/>
      <c r="L529" s="43"/>
      <c r="M529" s="233" t="s">
        <v>1</v>
      </c>
      <c r="N529" s="234" t="s">
        <v>39</v>
      </c>
      <c r="O529" s="90"/>
      <c r="P529" s="235">
        <f>O529*H529</f>
        <v>0</v>
      </c>
      <c r="Q529" s="235">
        <v>0</v>
      </c>
      <c r="R529" s="235">
        <f>Q529*H529</f>
        <v>0</v>
      </c>
      <c r="S529" s="235">
        <v>0</v>
      </c>
      <c r="T529" s="236">
        <f>S529*H529</f>
        <v>0</v>
      </c>
      <c r="U529" s="37"/>
      <c r="V529" s="37"/>
      <c r="W529" s="37"/>
      <c r="X529" s="37"/>
      <c r="Y529" s="37"/>
      <c r="Z529" s="37"/>
      <c r="AA529" s="37"/>
      <c r="AB529" s="37"/>
      <c r="AC529" s="37"/>
      <c r="AD529" s="37"/>
      <c r="AE529" s="37"/>
      <c r="AR529" s="231" t="s">
        <v>172</v>
      </c>
      <c r="AT529" s="231" t="s">
        <v>135</v>
      </c>
      <c r="AU529" s="231" t="s">
        <v>84</v>
      </c>
      <c r="AY529" s="16" t="s">
        <v>133</v>
      </c>
      <c r="BE529" s="232">
        <f>IF(N529="základní",J529,0)</f>
        <v>0</v>
      </c>
      <c r="BF529" s="232">
        <f>IF(N529="snížená",J529,0)</f>
        <v>0</v>
      </c>
      <c r="BG529" s="232">
        <f>IF(N529="zákl. přenesená",J529,0)</f>
        <v>0</v>
      </c>
      <c r="BH529" s="232">
        <f>IF(N529="sníž. přenesená",J529,0)</f>
        <v>0</v>
      </c>
      <c r="BI529" s="232">
        <f>IF(N529="nulová",J529,0)</f>
        <v>0</v>
      </c>
      <c r="BJ529" s="16" t="s">
        <v>82</v>
      </c>
      <c r="BK529" s="232">
        <f>ROUND(I529*H529,2)</f>
        <v>0</v>
      </c>
      <c r="BL529" s="16" t="s">
        <v>172</v>
      </c>
      <c r="BM529" s="231" t="s">
        <v>1443</v>
      </c>
    </row>
    <row r="530" s="2" customFormat="1" ht="24.15" customHeight="1">
      <c r="A530" s="37"/>
      <c r="B530" s="38"/>
      <c r="C530" s="218" t="s">
        <v>1444</v>
      </c>
      <c r="D530" s="218" t="s">
        <v>135</v>
      </c>
      <c r="E530" s="219" t="s">
        <v>1445</v>
      </c>
      <c r="F530" s="220" t="s">
        <v>1446</v>
      </c>
      <c r="G530" s="221" t="s">
        <v>644</v>
      </c>
      <c r="H530" s="222">
        <v>1</v>
      </c>
      <c r="I530" s="223"/>
      <c r="J530" s="224">
        <f>ROUND(I530*H530,2)</f>
        <v>0</v>
      </c>
      <c r="K530" s="225"/>
      <c r="L530" s="43"/>
      <c r="M530" s="233" t="s">
        <v>1</v>
      </c>
      <c r="N530" s="234" t="s">
        <v>39</v>
      </c>
      <c r="O530" s="90"/>
      <c r="P530" s="235">
        <f>O530*H530</f>
        <v>0</v>
      </c>
      <c r="Q530" s="235">
        <v>0</v>
      </c>
      <c r="R530" s="235">
        <f>Q530*H530</f>
        <v>0</v>
      </c>
      <c r="S530" s="235">
        <v>0</v>
      </c>
      <c r="T530" s="236">
        <f>S530*H530</f>
        <v>0</v>
      </c>
      <c r="U530" s="37"/>
      <c r="V530" s="37"/>
      <c r="W530" s="37"/>
      <c r="X530" s="37"/>
      <c r="Y530" s="37"/>
      <c r="Z530" s="37"/>
      <c r="AA530" s="37"/>
      <c r="AB530" s="37"/>
      <c r="AC530" s="37"/>
      <c r="AD530" s="37"/>
      <c r="AE530" s="37"/>
      <c r="AR530" s="231" t="s">
        <v>172</v>
      </c>
      <c r="AT530" s="231" t="s">
        <v>135</v>
      </c>
      <c r="AU530" s="231" t="s">
        <v>84</v>
      </c>
      <c r="AY530" s="16" t="s">
        <v>133</v>
      </c>
      <c r="BE530" s="232">
        <f>IF(N530="základní",J530,0)</f>
        <v>0</v>
      </c>
      <c r="BF530" s="232">
        <f>IF(N530="snížená",J530,0)</f>
        <v>0</v>
      </c>
      <c r="BG530" s="232">
        <f>IF(N530="zákl. přenesená",J530,0)</f>
        <v>0</v>
      </c>
      <c r="BH530" s="232">
        <f>IF(N530="sníž. přenesená",J530,0)</f>
        <v>0</v>
      </c>
      <c r="BI530" s="232">
        <f>IF(N530="nulová",J530,0)</f>
        <v>0</v>
      </c>
      <c r="BJ530" s="16" t="s">
        <v>82</v>
      </c>
      <c r="BK530" s="232">
        <f>ROUND(I530*H530,2)</f>
        <v>0</v>
      </c>
      <c r="BL530" s="16" t="s">
        <v>172</v>
      </c>
      <c r="BM530" s="231" t="s">
        <v>1447</v>
      </c>
    </row>
    <row r="531" s="2" customFormat="1" ht="24.15" customHeight="1">
      <c r="A531" s="37"/>
      <c r="B531" s="38"/>
      <c r="C531" s="218" t="s">
        <v>1448</v>
      </c>
      <c r="D531" s="218" t="s">
        <v>135</v>
      </c>
      <c r="E531" s="219" t="s">
        <v>1449</v>
      </c>
      <c r="F531" s="220" t="s">
        <v>1450</v>
      </c>
      <c r="G531" s="221" t="s">
        <v>644</v>
      </c>
      <c r="H531" s="222">
        <v>1</v>
      </c>
      <c r="I531" s="223"/>
      <c r="J531" s="224">
        <f>ROUND(I531*H531,2)</f>
        <v>0</v>
      </c>
      <c r="K531" s="225"/>
      <c r="L531" s="43"/>
      <c r="M531" s="233" t="s">
        <v>1</v>
      </c>
      <c r="N531" s="234" t="s">
        <v>39</v>
      </c>
      <c r="O531" s="90"/>
      <c r="P531" s="235">
        <f>O531*H531</f>
        <v>0</v>
      </c>
      <c r="Q531" s="235">
        <v>0</v>
      </c>
      <c r="R531" s="235">
        <f>Q531*H531</f>
        <v>0</v>
      </c>
      <c r="S531" s="235">
        <v>0</v>
      </c>
      <c r="T531" s="236">
        <f>S531*H531</f>
        <v>0</v>
      </c>
      <c r="U531" s="37"/>
      <c r="V531" s="37"/>
      <c r="W531" s="37"/>
      <c r="X531" s="37"/>
      <c r="Y531" s="37"/>
      <c r="Z531" s="37"/>
      <c r="AA531" s="37"/>
      <c r="AB531" s="37"/>
      <c r="AC531" s="37"/>
      <c r="AD531" s="37"/>
      <c r="AE531" s="37"/>
      <c r="AR531" s="231" t="s">
        <v>172</v>
      </c>
      <c r="AT531" s="231" t="s">
        <v>135</v>
      </c>
      <c r="AU531" s="231" t="s">
        <v>84</v>
      </c>
      <c r="AY531" s="16" t="s">
        <v>133</v>
      </c>
      <c r="BE531" s="232">
        <f>IF(N531="základní",J531,0)</f>
        <v>0</v>
      </c>
      <c r="BF531" s="232">
        <f>IF(N531="snížená",J531,0)</f>
        <v>0</v>
      </c>
      <c r="BG531" s="232">
        <f>IF(N531="zákl. přenesená",J531,0)</f>
        <v>0</v>
      </c>
      <c r="BH531" s="232">
        <f>IF(N531="sníž. přenesená",J531,0)</f>
        <v>0</v>
      </c>
      <c r="BI531" s="232">
        <f>IF(N531="nulová",J531,0)</f>
        <v>0</v>
      </c>
      <c r="BJ531" s="16" t="s">
        <v>82</v>
      </c>
      <c r="BK531" s="232">
        <f>ROUND(I531*H531,2)</f>
        <v>0</v>
      </c>
      <c r="BL531" s="16" t="s">
        <v>172</v>
      </c>
      <c r="BM531" s="231" t="s">
        <v>1451</v>
      </c>
    </row>
    <row r="532" s="2" customFormat="1" ht="24.15" customHeight="1">
      <c r="A532" s="37"/>
      <c r="B532" s="38"/>
      <c r="C532" s="218" t="s">
        <v>1452</v>
      </c>
      <c r="D532" s="218" t="s">
        <v>135</v>
      </c>
      <c r="E532" s="219" t="s">
        <v>1453</v>
      </c>
      <c r="F532" s="220" t="s">
        <v>1454</v>
      </c>
      <c r="G532" s="221" t="s">
        <v>644</v>
      </c>
      <c r="H532" s="222">
        <v>1</v>
      </c>
      <c r="I532" s="223"/>
      <c r="J532" s="224">
        <f>ROUND(I532*H532,2)</f>
        <v>0</v>
      </c>
      <c r="K532" s="225"/>
      <c r="L532" s="43"/>
      <c r="M532" s="233" t="s">
        <v>1</v>
      </c>
      <c r="N532" s="234" t="s">
        <v>39</v>
      </c>
      <c r="O532" s="90"/>
      <c r="P532" s="235">
        <f>O532*H532</f>
        <v>0</v>
      </c>
      <c r="Q532" s="235">
        <v>0</v>
      </c>
      <c r="R532" s="235">
        <f>Q532*H532</f>
        <v>0</v>
      </c>
      <c r="S532" s="235">
        <v>0</v>
      </c>
      <c r="T532" s="236">
        <f>S532*H532</f>
        <v>0</v>
      </c>
      <c r="U532" s="37"/>
      <c r="V532" s="37"/>
      <c r="W532" s="37"/>
      <c r="X532" s="37"/>
      <c r="Y532" s="37"/>
      <c r="Z532" s="37"/>
      <c r="AA532" s="37"/>
      <c r="AB532" s="37"/>
      <c r="AC532" s="37"/>
      <c r="AD532" s="37"/>
      <c r="AE532" s="37"/>
      <c r="AR532" s="231" t="s">
        <v>172</v>
      </c>
      <c r="AT532" s="231" t="s">
        <v>135</v>
      </c>
      <c r="AU532" s="231" t="s">
        <v>84</v>
      </c>
      <c r="AY532" s="16" t="s">
        <v>133</v>
      </c>
      <c r="BE532" s="232">
        <f>IF(N532="základní",J532,0)</f>
        <v>0</v>
      </c>
      <c r="BF532" s="232">
        <f>IF(N532="snížená",J532,0)</f>
        <v>0</v>
      </c>
      <c r="BG532" s="232">
        <f>IF(N532="zákl. přenesená",J532,0)</f>
        <v>0</v>
      </c>
      <c r="BH532" s="232">
        <f>IF(N532="sníž. přenesená",J532,0)</f>
        <v>0</v>
      </c>
      <c r="BI532" s="232">
        <f>IF(N532="nulová",J532,0)</f>
        <v>0</v>
      </c>
      <c r="BJ532" s="16" t="s">
        <v>82</v>
      </c>
      <c r="BK532" s="232">
        <f>ROUND(I532*H532,2)</f>
        <v>0</v>
      </c>
      <c r="BL532" s="16" t="s">
        <v>172</v>
      </c>
      <c r="BM532" s="231" t="s">
        <v>1455</v>
      </c>
    </row>
    <row r="533" s="2" customFormat="1" ht="24.15" customHeight="1">
      <c r="A533" s="37"/>
      <c r="B533" s="38"/>
      <c r="C533" s="218" t="s">
        <v>1456</v>
      </c>
      <c r="D533" s="218" t="s">
        <v>135</v>
      </c>
      <c r="E533" s="219" t="s">
        <v>1457</v>
      </c>
      <c r="F533" s="220" t="s">
        <v>1458</v>
      </c>
      <c r="G533" s="221" t="s">
        <v>644</v>
      </c>
      <c r="H533" s="222">
        <v>1</v>
      </c>
      <c r="I533" s="223"/>
      <c r="J533" s="224">
        <f>ROUND(I533*H533,2)</f>
        <v>0</v>
      </c>
      <c r="K533" s="225"/>
      <c r="L533" s="43"/>
      <c r="M533" s="233" t="s">
        <v>1</v>
      </c>
      <c r="N533" s="234" t="s">
        <v>39</v>
      </c>
      <c r="O533" s="90"/>
      <c r="P533" s="235">
        <f>O533*H533</f>
        <v>0</v>
      </c>
      <c r="Q533" s="235">
        <v>0</v>
      </c>
      <c r="R533" s="235">
        <f>Q533*H533</f>
        <v>0</v>
      </c>
      <c r="S533" s="235">
        <v>0</v>
      </c>
      <c r="T533" s="236">
        <f>S533*H533</f>
        <v>0</v>
      </c>
      <c r="U533" s="37"/>
      <c r="V533" s="37"/>
      <c r="W533" s="37"/>
      <c r="X533" s="37"/>
      <c r="Y533" s="37"/>
      <c r="Z533" s="37"/>
      <c r="AA533" s="37"/>
      <c r="AB533" s="37"/>
      <c r="AC533" s="37"/>
      <c r="AD533" s="37"/>
      <c r="AE533" s="37"/>
      <c r="AR533" s="231" t="s">
        <v>172</v>
      </c>
      <c r="AT533" s="231" t="s">
        <v>135</v>
      </c>
      <c r="AU533" s="231" t="s">
        <v>84</v>
      </c>
      <c r="AY533" s="16" t="s">
        <v>133</v>
      </c>
      <c r="BE533" s="232">
        <f>IF(N533="základní",J533,0)</f>
        <v>0</v>
      </c>
      <c r="BF533" s="232">
        <f>IF(N533="snížená",J533,0)</f>
        <v>0</v>
      </c>
      <c r="BG533" s="232">
        <f>IF(N533="zákl. přenesená",J533,0)</f>
        <v>0</v>
      </c>
      <c r="BH533" s="232">
        <f>IF(N533="sníž. přenesená",J533,0)</f>
        <v>0</v>
      </c>
      <c r="BI533" s="232">
        <f>IF(N533="nulová",J533,0)</f>
        <v>0</v>
      </c>
      <c r="BJ533" s="16" t="s">
        <v>82</v>
      </c>
      <c r="BK533" s="232">
        <f>ROUND(I533*H533,2)</f>
        <v>0</v>
      </c>
      <c r="BL533" s="16" t="s">
        <v>172</v>
      </c>
      <c r="BM533" s="231" t="s">
        <v>1459</v>
      </c>
    </row>
    <row r="534" s="2" customFormat="1" ht="24.15" customHeight="1">
      <c r="A534" s="37"/>
      <c r="B534" s="38"/>
      <c r="C534" s="218" t="s">
        <v>1460</v>
      </c>
      <c r="D534" s="218" t="s">
        <v>135</v>
      </c>
      <c r="E534" s="219" t="s">
        <v>1461</v>
      </c>
      <c r="F534" s="220" t="s">
        <v>1462</v>
      </c>
      <c r="G534" s="221" t="s">
        <v>644</v>
      </c>
      <c r="H534" s="222">
        <v>1</v>
      </c>
      <c r="I534" s="223"/>
      <c r="J534" s="224">
        <f>ROUND(I534*H534,2)</f>
        <v>0</v>
      </c>
      <c r="K534" s="225"/>
      <c r="L534" s="43"/>
      <c r="M534" s="233" t="s">
        <v>1</v>
      </c>
      <c r="N534" s="234" t="s">
        <v>39</v>
      </c>
      <c r="O534" s="90"/>
      <c r="P534" s="235">
        <f>O534*H534</f>
        <v>0</v>
      </c>
      <c r="Q534" s="235">
        <v>0</v>
      </c>
      <c r="R534" s="235">
        <f>Q534*H534</f>
        <v>0</v>
      </c>
      <c r="S534" s="235">
        <v>0</v>
      </c>
      <c r="T534" s="236">
        <f>S534*H534</f>
        <v>0</v>
      </c>
      <c r="U534" s="37"/>
      <c r="V534" s="37"/>
      <c r="W534" s="37"/>
      <c r="X534" s="37"/>
      <c r="Y534" s="37"/>
      <c r="Z534" s="37"/>
      <c r="AA534" s="37"/>
      <c r="AB534" s="37"/>
      <c r="AC534" s="37"/>
      <c r="AD534" s="37"/>
      <c r="AE534" s="37"/>
      <c r="AR534" s="231" t="s">
        <v>172</v>
      </c>
      <c r="AT534" s="231" t="s">
        <v>135</v>
      </c>
      <c r="AU534" s="231" t="s">
        <v>84</v>
      </c>
      <c r="AY534" s="16" t="s">
        <v>133</v>
      </c>
      <c r="BE534" s="232">
        <f>IF(N534="základní",J534,0)</f>
        <v>0</v>
      </c>
      <c r="BF534" s="232">
        <f>IF(N534="snížená",J534,0)</f>
        <v>0</v>
      </c>
      <c r="BG534" s="232">
        <f>IF(N534="zákl. přenesená",J534,0)</f>
        <v>0</v>
      </c>
      <c r="BH534" s="232">
        <f>IF(N534="sníž. přenesená",J534,0)</f>
        <v>0</v>
      </c>
      <c r="BI534" s="232">
        <f>IF(N534="nulová",J534,0)</f>
        <v>0</v>
      </c>
      <c r="BJ534" s="16" t="s">
        <v>82</v>
      </c>
      <c r="BK534" s="232">
        <f>ROUND(I534*H534,2)</f>
        <v>0</v>
      </c>
      <c r="BL534" s="16" t="s">
        <v>172</v>
      </c>
      <c r="BM534" s="231" t="s">
        <v>1463</v>
      </c>
    </row>
    <row r="535" s="12" customFormat="1" ht="22.8" customHeight="1">
      <c r="A535" s="12"/>
      <c r="B535" s="202"/>
      <c r="C535" s="203"/>
      <c r="D535" s="204" t="s">
        <v>73</v>
      </c>
      <c r="E535" s="216" t="s">
        <v>601</v>
      </c>
      <c r="F535" s="216" t="s">
        <v>1464</v>
      </c>
      <c r="G535" s="203"/>
      <c r="H535" s="203"/>
      <c r="I535" s="206"/>
      <c r="J535" s="217">
        <f>BK535</f>
        <v>0</v>
      </c>
      <c r="K535" s="203"/>
      <c r="L535" s="208"/>
      <c r="M535" s="209"/>
      <c r="N535" s="210"/>
      <c r="O535" s="210"/>
      <c r="P535" s="211">
        <f>SUM(P536:P594)</f>
        <v>0</v>
      </c>
      <c r="Q535" s="210"/>
      <c r="R535" s="211">
        <f>SUM(R536:R594)</f>
        <v>0</v>
      </c>
      <c r="S535" s="210"/>
      <c r="T535" s="212">
        <f>SUM(T536:T594)</f>
        <v>0</v>
      </c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R535" s="213" t="s">
        <v>84</v>
      </c>
      <c r="AT535" s="214" t="s">
        <v>73</v>
      </c>
      <c r="AU535" s="214" t="s">
        <v>82</v>
      </c>
      <c r="AY535" s="213" t="s">
        <v>133</v>
      </c>
      <c r="BK535" s="215">
        <f>SUM(BK536:BK594)</f>
        <v>0</v>
      </c>
    </row>
    <row r="536" s="2" customFormat="1" ht="16.5" customHeight="1">
      <c r="A536" s="37"/>
      <c r="B536" s="38"/>
      <c r="C536" s="218" t="s">
        <v>1465</v>
      </c>
      <c r="D536" s="218" t="s">
        <v>135</v>
      </c>
      <c r="E536" s="219" t="s">
        <v>1466</v>
      </c>
      <c r="F536" s="220" t="s">
        <v>1467</v>
      </c>
      <c r="G536" s="221" t="s">
        <v>644</v>
      </c>
      <c r="H536" s="222">
        <v>1</v>
      </c>
      <c r="I536" s="223"/>
      <c r="J536" s="224">
        <f>ROUND(I536*H536,2)</f>
        <v>0</v>
      </c>
      <c r="K536" s="225"/>
      <c r="L536" s="43"/>
      <c r="M536" s="233" t="s">
        <v>1</v>
      </c>
      <c r="N536" s="234" t="s">
        <v>39</v>
      </c>
      <c r="O536" s="90"/>
      <c r="P536" s="235">
        <f>O536*H536</f>
        <v>0</v>
      </c>
      <c r="Q536" s="235">
        <v>0</v>
      </c>
      <c r="R536" s="235">
        <f>Q536*H536</f>
        <v>0</v>
      </c>
      <c r="S536" s="235">
        <v>0</v>
      </c>
      <c r="T536" s="236">
        <f>S536*H536</f>
        <v>0</v>
      </c>
      <c r="U536" s="37"/>
      <c r="V536" s="37"/>
      <c r="W536" s="37"/>
      <c r="X536" s="37"/>
      <c r="Y536" s="37"/>
      <c r="Z536" s="37"/>
      <c r="AA536" s="37"/>
      <c r="AB536" s="37"/>
      <c r="AC536" s="37"/>
      <c r="AD536" s="37"/>
      <c r="AE536" s="37"/>
      <c r="AR536" s="231" t="s">
        <v>172</v>
      </c>
      <c r="AT536" s="231" t="s">
        <v>135</v>
      </c>
      <c r="AU536" s="231" t="s">
        <v>84</v>
      </c>
      <c r="AY536" s="16" t="s">
        <v>133</v>
      </c>
      <c r="BE536" s="232">
        <f>IF(N536="základní",J536,0)</f>
        <v>0</v>
      </c>
      <c r="BF536" s="232">
        <f>IF(N536="snížená",J536,0)</f>
        <v>0</v>
      </c>
      <c r="BG536" s="232">
        <f>IF(N536="zákl. přenesená",J536,0)</f>
        <v>0</v>
      </c>
      <c r="BH536" s="232">
        <f>IF(N536="sníž. přenesená",J536,0)</f>
        <v>0</v>
      </c>
      <c r="BI536" s="232">
        <f>IF(N536="nulová",J536,0)</f>
        <v>0</v>
      </c>
      <c r="BJ536" s="16" t="s">
        <v>82</v>
      </c>
      <c r="BK536" s="232">
        <f>ROUND(I536*H536,2)</f>
        <v>0</v>
      </c>
      <c r="BL536" s="16" t="s">
        <v>172</v>
      </c>
      <c r="BM536" s="231" t="s">
        <v>1468</v>
      </c>
    </row>
    <row r="537" s="2" customFormat="1" ht="16.5" customHeight="1">
      <c r="A537" s="37"/>
      <c r="B537" s="38"/>
      <c r="C537" s="218" t="s">
        <v>1469</v>
      </c>
      <c r="D537" s="218" t="s">
        <v>135</v>
      </c>
      <c r="E537" s="219" t="s">
        <v>1470</v>
      </c>
      <c r="F537" s="220" t="s">
        <v>1471</v>
      </c>
      <c r="G537" s="221" t="s">
        <v>644</v>
      </c>
      <c r="H537" s="222">
        <v>1</v>
      </c>
      <c r="I537" s="223"/>
      <c r="J537" s="224">
        <f>ROUND(I537*H537,2)</f>
        <v>0</v>
      </c>
      <c r="K537" s="225"/>
      <c r="L537" s="43"/>
      <c r="M537" s="233" t="s">
        <v>1</v>
      </c>
      <c r="N537" s="234" t="s">
        <v>39</v>
      </c>
      <c r="O537" s="90"/>
      <c r="P537" s="235">
        <f>O537*H537</f>
        <v>0</v>
      </c>
      <c r="Q537" s="235">
        <v>0</v>
      </c>
      <c r="R537" s="235">
        <f>Q537*H537</f>
        <v>0</v>
      </c>
      <c r="S537" s="235">
        <v>0</v>
      </c>
      <c r="T537" s="236">
        <f>S537*H537</f>
        <v>0</v>
      </c>
      <c r="U537" s="37"/>
      <c r="V537" s="37"/>
      <c r="W537" s="37"/>
      <c r="X537" s="37"/>
      <c r="Y537" s="37"/>
      <c r="Z537" s="37"/>
      <c r="AA537" s="37"/>
      <c r="AB537" s="37"/>
      <c r="AC537" s="37"/>
      <c r="AD537" s="37"/>
      <c r="AE537" s="37"/>
      <c r="AR537" s="231" t="s">
        <v>172</v>
      </c>
      <c r="AT537" s="231" t="s">
        <v>135</v>
      </c>
      <c r="AU537" s="231" t="s">
        <v>84</v>
      </c>
      <c r="AY537" s="16" t="s">
        <v>133</v>
      </c>
      <c r="BE537" s="232">
        <f>IF(N537="základní",J537,0)</f>
        <v>0</v>
      </c>
      <c r="BF537" s="232">
        <f>IF(N537="snížená",J537,0)</f>
        <v>0</v>
      </c>
      <c r="BG537" s="232">
        <f>IF(N537="zákl. přenesená",J537,0)</f>
        <v>0</v>
      </c>
      <c r="BH537" s="232">
        <f>IF(N537="sníž. přenesená",J537,0)</f>
        <v>0</v>
      </c>
      <c r="BI537" s="232">
        <f>IF(N537="nulová",J537,0)</f>
        <v>0</v>
      </c>
      <c r="BJ537" s="16" t="s">
        <v>82</v>
      </c>
      <c r="BK537" s="232">
        <f>ROUND(I537*H537,2)</f>
        <v>0</v>
      </c>
      <c r="BL537" s="16" t="s">
        <v>172</v>
      </c>
      <c r="BM537" s="231" t="s">
        <v>1472</v>
      </c>
    </row>
    <row r="538" s="2" customFormat="1" ht="24.15" customHeight="1">
      <c r="A538" s="37"/>
      <c r="B538" s="38"/>
      <c r="C538" s="218" t="s">
        <v>1473</v>
      </c>
      <c r="D538" s="218" t="s">
        <v>135</v>
      </c>
      <c r="E538" s="219" t="s">
        <v>1474</v>
      </c>
      <c r="F538" s="220" t="s">
        <v>1475</v>
      </c>
      <c r="G538" s="221" t="s">
        <v>150</v>
      </c>
      <c r="H538" s="222">
        <v>11.199999999999999</v>
      </c>
      <c r="I538" s="223"/>
      <c r="J538" s="224">
        <f>ROUND(I538*H538,2)</f>
        <v>0</v>
      </c>
      <c r="K538" s="225"/>
      <c r="L538" s="43"/>
      <c r="M538" s="233" t="s">
        <v>1</v>
      </c>
      <c r="N538" s="234" t="s">
        <v>39</v>
      </c>
      <c r="O538" s="90"/>
      <c r="P538" s="235">
        <f>O538*H538</f>
        <v>0</v>
      </c>
      <c r="Q538" s="235">
        <v>0</v>
      </c>
      <c r="R538" s="235">
        <f>Q538*H538</f>
        <v>0</v>
      </c>
      <c r="S538" s="235">
        <v>0</v>
      </c>
      <c r="T538" s="236">
        <f>S538*H538</f>
        <v>0</v>
      </c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R538" s="231" t="s">
        <v>172</v>
      </c>
      <c r="AT538" s="231" t="s">
        <v>135</v>
      </c>
      <c r="AU538" s="231" t="s">
        <v>84</v>
      </c>
      <c r="AY538" s="16" t="s">
        <v>133</v>
      </c>
      <c r="BE538" s="232">
        <f>IF(N538="základní",J538,0)</f>
        <v>0</v>
      </c>
      <c r="BF538" s="232">
        <f>IF(N538="snížená",J538,0)</f>
        <v>0</v>
      </c>
      <c r="BG538" s="232">
        <f>IF(N538="zákl. přenesená",J538,0)</f>
        <v>0</v>
      </c>
      <c r="BH538" s="232">
        <f>IF(N538="sníž. přenesená",J538,0)</f>
        <v>0</v>
      </c>
      <c r="BI538" s="232">
        <f>IF(N538="nulová",J538,0)</f>
        <v>0</v>
      </c>
      <c r="BJ538" s="16" t="s">
        <v>82</v>
      </c>
      <c r="BK538" s="232">
        <f>ROUND(I538*H538,2)</f>
        <v>0</v>
      </c>
      <c r="BL538" s="16" t="s">
        <v>172</v>
      </c>
      <c r="BM538" s="231" t="s">
        <v>1476</v>
      </c>
    </row>
    <row r="539" s="2" customFormat="1" ht="24.15" customHeight="1">
      <c r="A539" s="37"/>
      <c r="B539" s="38"/>
      <c r="C539" s="218" t="s">
        <v>1477</v>
      </c>
      <c r="D539" s="218" t="s">
        <v>135</v>
      </c>
      <c r="E539" s="219" t="s">
        <v>1478</v>
      </c>
      <c r="F539" s="220" t="s">
        <v>1479</v>
      </c>
      <c r="G539" s="221" t="s">
        <v>150</v>
      </c>
      <c r="H539" s="222">
        <v>7.0999999999999996</v>
      </c>
      <c r="I539" s="223"/>
      <c r="J539" s="224">
        <f>ROUND(I539*H539,2)</f>
        <v>0</v>
      </c>
      <c r="K539" s="225"/>
      <c r="L539" s="43"/>
      <c r="M539" s="233" t="s">
        <v>1</v>
      </c>
      <c r="N539" s="234" t="s">
        <v>39</v>
      </c>
      <c r="O539" s="90"/>
      <c r="P539" s="235">
        <f>O539*H539</f>
        <v>0</v>
      </c>
      <c r="Q539" s="235">
        <v>0</v>
      </c>
      <c r="R539" s="235">
        <f>Q539*H539</f>
        <v>0</v>
      </c>
      <c r="S539" s="235">
        <v>0</v>
      </c>
      <c r="T539" s="236">
        <f>S539*H539</f>
        <v>0</v>
      </c>
      <c r="U539" s="37"/>
      <c r="V539" s="37"/>
      <c r="W539" s="37"/>
      <c r="X539" s="37"/>
      <c r="Y539" s="37"/>
      <c r="Z539" s="37"/>
      <c r="AA539" s="37"/>
      <c r="AB539" s="37"/>
      <c r="AC539" s="37"/>
      <c r="AD539" s="37"/>
      <c r="AE539" s="37"/>
      <c r="AR539" s="231" t="s">
        <v>172</v>
      </c>
      <c r="AT539" s="231" t="s">
        <v>135</v>
      </c>
      <c r="AU539" s="231" t="s">
        <v>84</v>
      </c>
      <c r="AY539" s="16" t="s">
        <v>133</v>
      </c>
      <c r="BE539" s="232">
        <f>IF(N539="základní",J539,0)</f>
        <v>0</v>
      </c>
      <c r="BF539" s="232">
        <f>IF(N539="snížená",J539,0)</f>
        <v>0</v>
      </c>
      <c r="BG539" s="232">
        <f>IF(N539="zákl. přenesená",J539,0)</f>
        <v>0</v>
      </c>
      <c r="BH539" s="232">
        <f>IF(N539="sníž. přenesená",J539,0)</f>
        <v>0</v>
      </c>
      <c r="BI539" s="232">
        <f>IF(N539="nulová",J539,0)</f>
        <v>0</v>
      </c>
      <c r="BJ539" s="16" t="s">
        <v>82</v>
      </c>
      <c r="BK539" s="232">
        <f>ROUND(I539*H539,2)</f>
        <v>0</v>
      </c>
      <c r="BL539" s="16" t="s">
        <v>172</v>
      </c>
      <c r="BM539" s="231" t="s">
        <v>1480</v>
      </c>
    </row>
    <row r="540" s="2" customFormat="1" ht="21.75" customHeight="1">
      <c r="A540" s="37"/>
      <c r="B540" s="38"/>
      <c r="C540" s="218" t="s">
        <v>1481</v>
      </c>
      <c r="D540" s="218" t="s">
        <v>135</v>
      </c>
      <c r="E540" s="219" t="s">
        <v>1482</v>
      </c>
      <c r="F540" s="220" t="s">
        <v>1483</v>
      </c>
      <c r="G540" s="221" t="s">
        <v>395</v>
      </c>
      <c r="H540" s="222">
        <v>13.481999999999999</v>
      </c>
      <c r="I540" s="223"/>
      <c r="J540" s="224">
        <f>ROUND(I540*H540,2)</f>
        <v>0</v>
      </c>
      <c r="K540" s="225"/>
      <c r="L540" s="43"/>
      <c r="M540" s="233" t="s">
        <v>1</v>
      </c>
      <c r="N540" s="234" t="s">
        <v>39</v>
      </c>
      <c r="O540" s="90"/>
      <c r="P540" s="235">
        <f>O540*H540</f>
        <v>0</v>
      </c>
      <c r="Q540" s="235">
        <v>0</v>
      </c>
      <c r="R540" s="235">
        <f>Q540*H540</f>
        <v>0</v>
      </c>
      <c r="S540" s="235">
        <v>0</v>
      </c>
      <c r="T540" s="236">
        <f>S540*H540</f>
        <v>0</v>
      </c>
      <c r="U540" s="37"/>
      <c r="V540" s="37"/>
      <c r="W540" s="37"/>
      <c r="X540" s="37"/>
      <c r="Y540" s="37"/>
      <c r="Z540" s="37"/>
      <c r="AA540" s="37"/>
      <c r="AB540" s="37"/>
      <c r="AC540" s="37"/>
      <c r="AD540" s="37"/>
      <c r="AE540" s="37"/>
      <c r="AR540" s="231" t="s">
        <v>172</v>
      </c>
      <c r="AT540" s="231" t="s">
        <v>135</v>
      </c>
      <c r="AU540" s="231" t="s">
        <v>84</v>
      </c>
      <c r="AY540" s="16" t="s">
        <v>133</v>
      </c>
      <c r="BE540" s="232">
        <f>IF(N540="základní",J540,0)</f>
        <v>0</v>
      </c>
      <c r="BF540" s="232">
        <f>IF(N540="snížená",J540,0)</f>
        <v>0</v>
      </c>
      <c r="BG540" s="232">
        <f>IF(N540="zákl. přenesená",J540,0)</f>
        <v>0</v>
      </c>
      <c r="BH540" s="232">
        <f>IF(N540="sníž. přenesená",J540,0)</f>
        <v>0</v>
      </c>
      <c r="BI540" s="232">
        <f>IF(N540="nulová",J540,0)</f>
        <v>0</v>
      </c>
      <c r="BJ540" s="16" t="s">
        <v>82</v>
      </c>
      <c r="BK540" s="232">
        <f>ROUND(I540*H540,2)</f>
        <v>0</v>
      </c>
      <c r="BL540" s="16" t="s">
        <v>172</v>
      </c>
      <c r="BM540" s="231" t="s">
        <v>1484</v>
      </c>
    </row>
    <row r="541" s="13" customFormat="1">
      <c r="A541" s="13"/>
      <c r="B541" s="242"/>
      <c r="C541" s="243"/>
      <c r="D541" s="244" t="s">
        <v>649</v>
      </c>
      <c r="E541" s="245" t="s">
        <v>1</v>
      </c>
      <c r="F541" s="246" t="s">
        <v>1485</v>
      </c>
      <c r="G541" s="243"/>
      <c r="H541" s="247">
        <v>13.481999999999999</v>
      </c>
      <c r="I541" s="248"/>
      <c r="J541" s="243"/>
      <c r="K541" s="243"/>
      <c r="L541" s="249"/>
      <c r="M541" s="250"/>
      <c r="N541" s="251"/>
      <c r="O541" s="251"/>
      <c r="P541" s="251"/>
      <c r="Q541" s="251"/>
      <c r="R541" s="251"/>
      <c r="S541" s="251"/>
      <c r="T541" s="252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53" t="s">
        <v>649</v>
      </c>
      <c r="AU541" s="253" t="s">
        <v>84</v>
      </c>
      <c r="AV541" s="13" t="s">
        <v>84</v>
      </c>
      <c r="AW541" s="13" t="s">
        <v>31</v>
      </c>
      <c r="AX541" s="13" t="s">
        <v>74</v>
      </c>
      <c r="AY541" s="253" t="s">
        <v>133</v>
      </c>
    </row>
    <row r="542" s="2" customFormat="1" ht="24.15" customHeight="1">
      <c r="A542" s="37"/>
      <c r="B542" s="38"/>
      <c r="C542" s="218" t="s">
        <v>1486</v>
      </c>
      <c r="D542" s="218" t="s">
        <v>135</v>
      </c>
      <c r="E542" s="219" t="s">
        <v>1487</v>
      </c>
      <c r="F542" s="220" t="s">
        <v>1488</v>
      </c>
      <c r="G542" s="221" t="s">
        <v>395</v>
      </c>
      <c r="H542" s="222">
        <v>410.59199999999998</v>
      </c>
      <c r="I542" s="223"/>
      <c r="J542" s="224">
        <f>ROUND(I542*H542,2)</f>
        <v>0</v>
      </c>
      <c r="K542" s="225"/>
      <c r="L542" s="43"/>
      <c r="M542" s="233" t="s">
        <v>1</v>
      </c>
      <c r="N542" s="234" t="s">
        <v>39</v>
      </c>
      <c r="O542" s="90"/>
      <c r="P542" s="235">
        <f>O542*H542</f>
        <v>0</v>
      </c>
      <c r="Q542" s="235">
        <v>0</v>
      </c>
      <c r="R542" s="235">
        <f>Q542*H542</f>
        <v>0</v>
      </c>
      <c r="S542" s="235">
        <v>0</v>
      </c>
      <c r="T542" s="236">
        <f>S542*H542</f>
        <v>0</v>
      </c>
      <c r="U542" s="37"/>
      <c r="V542" s="37"/>
      <c r="W542" s="37"/>
      <c r="X542" s="37"/>
      <c r="Y542" s="37"/>
      <c r="Z542" s="37"/>
      <c r="AA542" s="37"/>
      <c r="AB542" s="37"/>
      <c r="AC542" s="37"/>
      <c r="AD542" s="37"/>
      <c r="AE542" s="37"/>
      <c r="AR542" s="231" t="s">
        <v>172</v>
      </c>
      <c r="AT542" s="231" t="s">
        <v>135</v>
      </c>
      <c r="AU542" s="231" t="s">
        <v>84</v>
      </c>
      <c r="AY542" s="16" t="s">
        <v>133</v>
      </c>
      <c r="BE542" s="232">
        <f>IF(N542="základní",J542,0)</f>
        <v>0</v>
      </c>
      <c r="BF542" s="232">
        <f>IF(N542="snížená",J542,0)</f>
        <v>0</v>
      </c>
      <c r="BG542" s="232">
        <f>IF(N542="zákl. přenesená",J542,0)</f>
        <v>0</v>
      </c>
      <c r="BH542" s="232">
        <f>IF(N542="sníž. přenesená",J542,0)</f>
        <v>0</v>
      </c>
      <c r="BI542" s="232">
        <f>IF(N542="nulová",J542,0)</f>
        <v>0</v>
      </c>
      <c r="BJ542" s="16" t="s">
        <v>82</v>
      </c>
      <c r="BK542" s="232">
        <f>ROUND(I542*H542,2)</f>
        <v>0</v>
      </c>
      <c r="BL542" s="16" t="s">
        <v>172</v>
      </c>
      <c r="BM542" s="231" t="s">
        <v>1489</v>
      </c>
    </row>
    <row r="543" s="13" customFormat="1">
      <c r="A543" s="13"/>
      <c r="B543" s="242"/>
      <c r="C543" s="243"/>
      <c r="D543" s="244" t="s">
        <v>649</v>
      </c>
      <c r="E543" s="245" t="s">
        <v>1</v>
      </c>
      <c r="F543" s="246" t="s">
        <v>1490</v>
      </c>
      <c r="G543" s="243"/>
      <c r="H543" s="247">
        <v>410.59199999999998</v>
      </c>
      <c r="I543" s="248"/>
      <c r="J543" s="243"/>
      <c r="K543" s="243"/>
      <c r="L543" s="249"/>
      <c r="M543" s="250"/>
      <c r="N543" s="251"/>
      <c r="O543" s="251"/>
      <c r="P543" s="251"/>
      <c r="Q543" s="251"/>
      <c r="R543" s="251"/>
      <c r="S543" s="251"/>
      <c r="T543" s="252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53" t="s">
        <v>649</v>
      </c>
      <c r="AU543" s="253" t="s">
        <v>84</v>
      </c>
      <c r="AV543" s="13" t="s">
        <v>84</v>
      </c>
      <c r="AW543" s="13" t="s">
        <v>31</v>
      </c>
      <c r="AX543" s="13" t="s">
        <v>74</v>
      </c>
      <c r="AY543" s="253" t="s">
        <v>133</v>
      </c>
    </row>
    <row r="544" s="2" customFormat="1" ht="24.15" customHeight="1">
      <c r="A544" s="37"/>
      <c r="B544" s="38"/>
      <c r="C544" s="218" t="s">
        <v>1491</v>
      </c>
      <c r="D544" s="218" t="s">
        <v>135</v>
      </c>
      <c r="E544" s="219" t="s">
        <v>1492</v>
      </c>
      <c r="F544" s="220" t="s">
        <v>1493</v>
      </c>
      <c r="G544" s="221" t="s">
        <v>395</v>
      </c>
      <c r="H544" s="222">
        <v>307.94400000000002</v>
      </c>
      <c r="I544" s="223"/>
      <c r="J544" s="224">
        <f>ROUND(I544*H544,2)</f>
        <v>0</v>
      </c>
      <c r="K544" s="225"/>
      <c r="L544" s="43"/>
      <c r="M544" s="233" t="s">
        <v>1</v>
      </c>
      <c r="N544" s="234" t="s">
        <v>39</v>
      </c>
      <c r="O544" s="90"/>
      <c r="P544" s="235">
        <f>O544*H544</f>
        <v>0</v>
      </c>
      <c r="Q544" s="235">
        <v>0</v>
      </c>
      <c r="R544" s="235">
        <f>Q544*H544</f>
        <v>0</v>
      </c>
      <c r="S544" s="235">
        <v>0</v>
      </c>
      <c r="T544" s="236">
        <f>S544*H544</f>
        <v>0</v>
      </c>
      <c r="U544" s="37"/>
      <c r="V544" s="37"/>
      <c r="W544" s="37"/>
      <c r="X544" s="37"/>
      <c r="Y544" s="37"/>
      <c r="Z544" s="37"/>
      <c r="AA544" s="37"/>
      <c r="AB544" s="37"/>
      <c r="AC544" s="37"/>
      <c r="AD544" s="37"/>
      <c r="AE544" s="37"/>
      <c r="AR544" s="231" t="s">
        <v>172</v>
      </c>
      <c r="AT544" s="231" t="s">
        <v>135</v>
      </c>
      <c r="AU544" s="231" t="s">
        <v>84</v>
      </c>
      <c r="AY544" s="16" t="s">
        <v>133</v>
      </c>
      <c r="BE544" s="232">
        <f>IF(N544="základní",J544,0)</f>
        <v>0</v>
      </c>
      <c r="BF544" s="232">
        <f>IF(N544="snížená",J544,0)</f>
        <v>0</v>
      </c>
      <c r="BG544" s="232">
        <f>IF(N544="zákl. přenesená",J544,0)</f>
        <v>0</v>
      </c>
      <c r="BH544" s="232">
        <f>IF(N544="sníž. přenesená",J544,0)</f>
        <v>0</v>
      </c>
      <c r="BI544" s="232">
        <f>IF(N544="nulová",J544,0)</f>
        <v>0</v>
      </c>
      <c r="BJ544" s="16" t="s">
        <v>82</v>
      </c>
      <c r="BK544" s="232">
        <f>ROUND(I544*H544,2)</f>
        <v>0</v>
      </c>
      <c r="BL544" s="16" t="s">
        <v>172</v>
      </c>
      <c r="BM544" s="231" t="s">
        <v>1494</v>
      </c>
    </row>
    <row r="545" s="13" customFormat="1">
      <c r="A545" s="13"/>
      <c r="B545" s="242"/>
      <c r="C545" s="243"/>
      <c r="D545" s="244" t="s">
        <v>649</v>
      </c>
      <c r="E545" s="245" t="s">
        <v>1</v>
      </c>
      <c r="F545" s="246" t="s">
        <v>1495</v>
      </c>
      <c r="G545" s="243"/>
      <c r="H545" s="247">
        <v>307.94400000000002</v>
      </c>
      <c r="I545" s="248"/>
      <c r="J545" s="243"/>
      <c r="K545" s="243"/>
      <c r="L545" s="249"/>
      <c r="M545" s="250"/>
      <c r="N545" s="251"/>
      <c r="O545" s="251"/>
      <c r="P545" s="251"/>
      <c r="Q545" s="251"/>
      <c r="R545" s="251"/>
      <c r="S545" s="251"/>
      <c r="T545" s="252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53" t="s">
        <v>649</v>
      </c>
      <c r="AU545" s="253" t="s">
        <v>84</v>
      </c>
      <c r="AV545" s="13" t="s">
        <v>84</v>
      </c>
      <c r="AW545" s="13" t="s">
        <v>31</v>
      </c>
      <c r="AX545" s="13" t="s">
        <v>74</v>
      </c>
      <c r="AY545" s="253" t="s">
        <v>133</v>
      </c>
    </row>
    <row r="546" s="2" customFormat="1" ht="16.5" customHeight="1">
      <c r="A546" s="37"/>
      <c r="B546" s="38"/>
      <c r="C546" s="218" t="s">
        <v>1496</v>
      </c>
      <c r="D546" s="218" t="s">
        <v>135</v>
      </c>
      <c r="E546" s="219" t="s">
        <v>1497</v>
      </c>
      <c r="F546" s="220" t="s">
        <v>1498</v>
      </c>
      <c r="G546" s="221" t="s">
        <v>644</v>
      </c>
      <c r="H546" s="222">
        <v>1</v>
      </c>
      <c r="I546" s="223"/>
      <c r="J546" s="224">
        <f>ROUND(I546*H546,2)</f>
        <v>0</v>
      </c>
      <c r="K546" s="225"/>
      <c r="L546" s="43"/>
      <c r="M546" s="233" t="s">
        <v>1</v>
      </c>
      <c r="N546" s="234" t="s">
        <v>39</v>
      </c>
      <c r="O546" s="90"/>
      <c r="P546" s="235">
        <f>O546*H546</f>
        <v>0</v>
      </c>
      <c r="Q546" s="235">
        <v>0</v>
      </c>
      <c r="R546" s="235">
        <f>Q546*H546</f>
        <v>0</v>
      </c>
      <c r="S546" s="235">
        <v>0</v>
      </c>
      <c r="T546" s="236">
        <f>S546*H546</f>
        <v>0</v>
      </c>
      <c r="U546" s="37"/>
      <c r="V546" s="37"/>
      <c r="W546" s="37"/>
      <c r="X546" s="37"/>
      <c r="Y546" s="37"/>
      <c r="Z546" s="37"/>
      <c r="AA546" s="37"/>
      <c r="AB546" s="37"/>
      <c r="AC546" s="37"/>
      <c r="AD546" s="37"/>
      <c r="AE546" s="37"/>
      <c r="AR546" s="231" t="s">
        <v>172</v>
      </c>
      <c r="AT546" s="231" t="s">
        <v>135</v>
      </c>
      <c r="AU546" s="231" t="s">
        <v>84</v>
      </c>
      <c r="AY546" s="16" t="s">
        <v>133</v>
      </c>
      <c r="BE546" s="232">
        <f>IF(N546="základní",J546,0)</f>
        <v>0</v>
      </c>
      <c r="BF546" s="232">
        <f>IF(N546="snížená",J546,0)</f>
        <v>0</v>
      </c>
      <c r="BG546" s="232">
        <f>IF(N546="zákl. přenesená",J546,0)</f>
        <v>0</v>
      </c>
      <c r="BH546" s="232">
        <f>IF(N546="sníž. přenesená",J546,0)</f>
        <v>0</v>
      </c>
      <c r="BI546" s="232">
        <f>IF(N546="nulová",J546,0)</f>
        <v>0</v>
      </c>
      <c r="BJ546" s="16" t="s">
        <v>82</v>
      </c>
      <c r="BK546" s="232">
        <f>ROUND(I546*H546,2)</f>
        <v>0</v>
      </c>
      <c r="BL546" s="16" t="s">
        <v>172</v>
      </c>
      <c r="BM546" s="231" t="s">
        <v>1499</v>
      </c>
    </row>
    <row r="547" s="2" customFormat="1" ht="16.5" customHeight="1">
      <c r="A547" s="37"/>
      <c r="B547" s="38"/>
      <c r="C547" s="218" t="s">
        <v>1500</v>
      </c>
      <c r="D547" s="218" t="s">
        <v>135</v>
      </c>
      <c r="E547" s="219" t="s">
        <v>1501</v>
      </c>
      <c r="F547" s="220" t="s">
        <v>1502</v>
      </c>
      <c r="G547" s="221" t="s">
        <v>644</v>
      </c>
      <c r="H547" s="222">
        <v>1</v>
      </c>
      <c r="I547" s="223"/>
      <c r="J547" s="224">
        <f>ROUND(I547*H547,2)</f>
        <v>0</v>
      </c>
      <c r="K547" s="225"/>
      <c r="L547" s="43"/>
      <c r="M547" s="233" t="s">
        <v>1</v>
      </c>
      <c r="N547" s="234" t="s">
        <v>39</v>
      </c>
      <c r="O547" s="90"/>
      <c r="P547" s="235">
        <f>O547*H547</f>
        <v>0</v>
      </c>
      <c r="Q547" s="235">
        <v>0</v>
      </c>
      <c r="R547" s="235">
        <f>Q547*H547</f>
        <v>0</v>
      </c>
      <c r="S547" s="235">
        <v>0</v>
      </c>
      <c r="T547" s="236">
        <f>S547*H547</f>
        <v>0</v>
      </c>
      <c r="U547" s="37"/>
      <c r="V547" s="37"/>
      <c r="W547" s="37"/>
      <c r="X547" s="37"/>
      <c r="Y547" s="37"/>
      <c r="Z547" s="37"/>
      <c r="AA547" s="37"/>
      <c r="AB547" s="37"/>
      <c r="AC547" s="37"/>
      <c r="AD547" s="37"/>
      <c r="AE547" s="37"/>
      <c r="AR547" s="231" t="s">
        <v>172</v>
      </c>
      <c r="AT547" s="231" t="s">
        <v>135</v>
      </c>
      <c r="AU547" s="231" t="s">
        <v>84</v>
      </c>
      <c r="AY547" s="16" t="s">
        <v>133</v>
      </c>
      <c r="BE547" s="232">
        <f>IF(N547="základní",J547,0)</f>
        <v>0</v>
      </c>
      <c r="BF547" s="232">
        <f>IF(N547="snížená",J547,0)</f>
        <v>0</v>
      </c>
      <c r="BG547" s="232">
        <f>IF(N547="zákl. přenesená",J547,0)</f>
        <v>0</v>
      </c>
      <c r="BH547" s="232">
        <f>IF(N547="sníž. přenesená",J547,0)</f>
        <v>0</v>
      </c>
      <c r="BI547" s="232">
        <f>IF(N547="nulová",J547,0)</f>
        <v>0</v>
      </c>
      <c r="BJ547" s="16" t="s">
        <v>82</v>
      </c>
      <c r="BK547" s="232">
        <f>ROUND(I547*H547,2)</f>
        <v>0</v>
      </c>
      <c r="BL547" s="16" t="s">
        <v>172</v>
      </c>
      <c r="BM547" s="231" t="s">
        <v>1503</v>
      </c>
    </row>
    <row r="548" s="2" customFormat="1" ht="16.5" customHeight="1">
      <c r="A548" s="37"/>
      <c r="B548" s="38"/>
      <c r="C548" s="218" t="s">
        <v>1504</v>
      </c>
      <c r="D548" s="218" t="s">
        <v>135</v>
      </c>
      <c r="E548" s="219" t="s">
        <v>1505</v>
      </c>
      <c r="F548" s="220" t="s">
        <v>1506</v>
      </c>
      <c r="G548" s="221" t="s">
        <v>644</v>
      </c>
      <c r="H548" s="222">
        <v>1</v>
      </c>
      <c r="I548" s="223"/>
      <c r="J548" s="224">
        <f>ROUND(I548*H548,2)</f>
        <v>0</v>
      </c>
      <c r="K548" s="225"/>
      <c r="L548" s="43"/>
      <c r="M548" s="233" t="s">
        <v>1</v>
      </c>
      <c r="N548" s="234" t="s">
        <v>39</v>
      </c>
      <c r="O548" s="90"/>
      <c r="P548" s="235">
        <f>O548*H548</f>
        <v>0</v>
      </c>
      <c r="Q548" s="235">
        <v>0</v>
      </c>
      <c r="R548" s="235">
        <f>Q548*H548</f>
        <v>0</v>
      </c>
      <c r="S548" s="235">
        <v>0</v>
      </c>
      <c r="T548" s="236">
        <f>S548*H548</f>
        <v>0</v>
      </c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R548" s="231" t="s">
        <v>172</v>
      </c>
      <c r="AT548" s="231" t="s">
        <v>135</v>
      </c>
      <c r="AU548" s="231" t="s">
        <v>84</v>
      </c>
      <c r="AY548" s="16" t="s">
        <v>133</v>
      </c>
      <c r="BE548" s="232">
        <f>IF(N548="základní",J548,0)</f>
        <v>0</v>
      </c>
      <c r="BF548" s="232">
        <f>IF(N548="snížená",J548,0)</f>
        <v>0</v>
      </c>
      <c r="BG548" s="232">
        <f>IF(N548="zákl. přenesená",J548,0)</f>
        <v>0</v>
      </c>
      <c r="BH548" s="232">
        <f>IF(N548="sníž. přenesená",J548,0)</f>
        <v>0</v>
      </c>
      <c r="BI548" s="232">
        <f>IF(N548="nulová",J548,0)</f>
        <v>0</v>
      </c>
      <c r="BJ548" s="16" t="s">
        <v>82</v>
      </c>
      <c r="BK548" s="232">
        <f>ROUND(I548*H548,2)</f>
        <v>0</v>
      </c>
      <c r="BL548" s="16" t="s">
        <v>172</v>
      </c>
      <c r="BM548" s="231" t="s">
        <v>1507</v>
      </c>
    </row>
    <row r="549" s="2" customFormat="1" ht="16.5" customHeight="1">
      <c r="A549" s="37"/>
      <c r="B549" s="38"/>
      <c r="C549" s="218" t="s">
        <v>1508</v>
      </c>
      <c r="D549" s="218" t="s">
        <v>135</v>
      </c>
      <c r="E549" s="219" t="s">
        <v>1509</v>
      </c>
      <c r="F549" s="220" t="s">
        <v>1510</v>
      </c>
      <c r="G549" s="221" t="s">
        <v>644</v>
      </c>
      <c r="H549" s="222">
        <v>1</v>
      </c>
      <c r="I549" s="223"/>
      <c r="J549" s="224">
        <f>ROUND(I549*H549,2)</f>
        <v>0</v>
      </c>
      <c r="K549" s="225"/>
      <c r="L549" s="43"/>
      <c r="M549" s="233" t="s">
        <v>1</v>
      </c>
      <c r="N549" s="234" t="s">
        <v>39</v>
      </c>
      <c r="O549" s="90"/>
      <c r="P549" s="235">
        <f>O549*H549</f>
        <v>0</v>
      </c>
      <c r="Q549" s="235">
        <v>0</v>
      </c>
      <c r="R549" s="235">
        <f>Q549*H549</f>
        <v>0</v>
      </c>
      <c r="S549" s="235">
        <v>0</v>
      </c>
      <c r="T549" s="236">
        <f>S549*H549</f>
        <v>0</v>
      </c>
      <c r="U549" s="37"/>
      <c r="V549" s="37"/>
      <c r="W549" s="37"/>
      <c r="X549" s="37"/>
      <c r="Y549" s="37"/>
      <c r="Z549" s="37"/>
      <c r="AA549" s="37"/>
      <c r="AB549" s="37"/>
      <c r="AC549" s="37"/>
      <c r="AD549" s="37"/>
      <c r="AE549" s="37"/>
      <c r="AR549" s="231" t="s">
        <v>172</v>
      </c>
      <c r="AT549" s="231" t="s">
        <v>135</v>
      </c>
      <c r="AU549" s="231" t="s">
        <v>84</v>
      </c>
      <c r="AY549" s="16" t="s">
        <v>133</v>
      </c>
      <c r="BE549" s="232">
        <f>IF(N549="základní",J549,0)</f>
        <v>0</v>
      </c>
      <c r="BF549" s="232">
        <f>IF(N549="snížená",J549,0)</f>
        <v>0</v>
      </c>
      <c r="BG549" s="232">
        <f>IF(N549="zákl. přenesená",J549,0)</f>
        <v>0</v>
      </c>
      <c r="BH549" s="232">
        <f>IF(N549="sníž. přenesená",J549,0)</f>
        <v>0</v>
      </c>
      <c r="BI549" s="232">
        <f>IF(N549="nulová",J549,0)</f>
        <v>0</v>
      </c>
      <c r="BJ549" s="16" t="s">
        <v>82</v>
      </c>
      <c r="BK549" s="232">
        <f>ROUND(I549*H549,2)</f>
        <v>0</v>
      </c>
      <c r="BL549" s="16" t="s">
        <v>172</v>
      </c>
      <c r="BM549" s="231" t="s">
        <v>1511</v>
      </c>
    </row>
    <row r="550" s="2" customFormat="1" ht="16.5" customHeight="1">
      <c r="A550" s="37"/>
      <c r="B550" s="38"/>
      <c r="C550" s="218" t="s">
        <v>1512</v>
      </c>
      <c r="D550" s="218" t="s">
        <v>135</v>
      </c>
      <c r="E550" s="219" t="s">
        <v>1513</v>
      </c>
      <c r="F550" s="220" t="s">
        <v>1514</v>
      </c>
      <c r="G550" s="221" t="s">
        <v>644</v>
      </c>
      <c r="H550" s="222">
        <v>1</v>
      </c>
      <c r="I550" s="223"/>
      <c r="J550" s="224">
        <f>ROUND(I550*H550,2)</f>
        <v>0</v>
      </c>
      <c r="K550" s="225"/>
      <c r="L550" s="43"/>
      <c r="M550" s="233" t="s">
        <v>1</v>
      </c>
      <c r="N550" s="234" t="s">
        <v>39</v>
      </c>
      <c r="O550" s="90"/>
      <c r="P550" s="235">
        <f>O550*H550</f>
        <v>0</v>
      </c>
      <c r="Q550" s="235">
        <v>0</v>
      </c>
      <c r="R550" s="235">
        <f>Q550*H550</f>
        <v>0</v>
      </c>
      <c r="S550" s="235">
        <v>0</v>
      </c>
      <c r="T550" s="236">
        <f>S550*H550</f>
        <v>0</v>
      </c>
      <c r="U550" s="37"/>
      <c r="V550" s="37"/>
      <c r="W550" s="37"/>
      <c r="X550" s="37"/>
      <c r="Y550" s="37"/>
      <c r="Z550" s="37"/>
      <c r="AA550" s="37"/>
      <c r="AB550" s="37"/>
      <c r="AC550" s="37"/>
      <c r="AD550" s="37"/>
      <c r="AE550" s="37"/>
      <c r="AR550" s="231" t="s">
        <v>172</v>
      </c>
      <c r="AT550" s="231" t="s">
        <v>135</v>
      </c>
      <c r="AU550" s="231" t="s">
        <v>84</v>
      </c>
      <c r="AY550" s="16" t="s">
        <v>133</v>
      </c>
      <c r="BE550" s="232">
        <f>IF(N550="základní",J550,0)</f>
        <v>0</v>
      </c>
      <c r="BF550" s="232">
        <f>IF(N550="snížená",J550,0)</f>
        <v>0</v>
      </c>
      <c r="BG550" s="232">
        <f>IF(N550="zákl. přenesená",J550,0)</f>
        <v>0</v>
      </c>
      <c r="BH550" s="232">
        <f>IF(N550="sníž. přenesená",J550,0)</f>
        <v>0</v>
      </c>
      <c r="BI550" s="232">
        <f>IF(N550="nulová",J550,0)</f>
        <v>0</v>
      </c>
      <c r="BJ550" s="16" t="s">
        <v>82</v>
      </c>
      <c r="BK550" s="232">
        <f>ROUND(I550*H550,2)</f>
        <v>0</v>
      </c>
      <c r="BL550" s="16" t="s">
        <v>172</v>
      </c>
      <c r="BM550" s="231" t="s">
        <v>1515</v>
      </c>
    </row>
    <row r="551" s="2" customFormat="1" ht="16.5" customHeight="1">
      <c r="A551" s="37"/>
      <c r="B551" s="38"/>
      <c r="C551" s="218" t="s">
        <v>1516</v>
      </c>
      <c r="D551" s="218" t="s">
        <v>135</v>
      </c>
      <c r="E551" s="219" t="s">
        <v>1517</v>
      </c>
      <c r="F551" s="220" t="s">
        <v>1518</v>
      </c>
      <c r="G551" s="221" t="s">
        <v>644</v>
      </c>
      <c r="H551" s="222">
        <v>1</v>
      </c>
      <c r="I551" s="223"/>
      <c r="J551" s="224">
        <f>ROUND(I551*H551,2)</f>
        <v>0</v>
      </c>
      <c r="K551" s="225"/>
      <c r="L551" s="43"/>
      <c r="M551" s="233" t="s">
        <v>1</v>
      </c>
      <c r="N551" s="234" t="s">
        <v>39</v>
      </c>
      <c r="O551" s="90"/>
      <c r="P551" s="235">
        <f>O551*H551</f>
        <v>0</v>
      </c>
      <c r="Q551" s="235">
        <v>0</v>
      </c>
      <c r="R551" s="235">
        <f>Q551*H551</f>
        <v>0</v>
      </c>
      <c r="S551" s="235">
        <v>0</v>
      </c>
      <c r="T551" s="236">
        <f>S551*H551</f>
        <v>0</v>
      </c>
      <c r="U551" s="37"/>
      <c r="V551" s="37"/>
      <c r="W551" s="37"/>
      <c r="X551" s="37"/>
      <c r="Y551" s="37"/>
      <c r="Z551" s="37"/>
      <c r="AA551" s="37"/>
      <c r="AB551" s="37"/>
      <c r="AC551" s="37"/>
      <c r="AD551" s="37"/>
      <c r="AE551" s="37"/>
      <c r="AR551" s="231" t="s">
        <v>172</v>
      </c>
      <c r="AT551" s="231" t="s">
        <v>135</v>
      </c>
      <c r="AU551" s="231" t="s">
        <v>84</v>
      </c>
      <c r="AY551" s="16" t="s">
        <v>133</v>
      </c>
      <c r="BE551" s="232">
        <f>IF(N551="základní",J551,0)</f>
        <v>0</v>
      </c>
      <c r="BF551" s="232">
        <f>IF(N551="snížená",J551,0)</f>
        <v>0</v>
      </c>
      <c r="BG551" s="232">
        <f>IF(N551="zákl. přenesená",J551,0)</f>
        <v>0</v>
      </c>
      <c r="BH551" s="232">
        <f>IF(N551="sníž. přenesená",J551,0)</f>
        <v>0</v>
      </c>
      <c r="BI551" s="232">
        <f>IF(N551="nulová",J551,0)</f>
        <v>0</v>
      </c>
      <c r="BJ551" s="16" t="s">
        <v>82</v>
      </c>
      <c r="BK551" s="232">
        <f>ROUND(I551*H551,2)</f>
        <v>0</v>
      </c>
      <c r="BL551" s="16" t="s">
        <v>172</v>
      </c>
      <c r="BM551" s="231" t="s">
        <v>1519</v>
      </c>
    </row>
    <row r="552" s="2" customFormat="1" ht="16.5" customHeight="1">
      <c r="A552" s="37"/>
      <c r="B552" s="38"/>
      <c r="C552" s="218" t="s">
        <v>1520</v>
      </c>
      <c r="D552" s="218" t="s">
        <v>135</v>
      </c>
      <c r="E552" s="219" t="s">
        <v>1521</v>
      </c>
      <c r="F552" s="220" t="s">
        <v>1522</v>
      </c>
      <c r="G552" s="221" t="s">
        <v>644</v>
      </c>
      <c r="H552" s="222">
        <v>1</v>
      </c>
      <c r="I552" s="223"/>
      <c r="J552" s="224">
        <f>ROUND(I552*H552,2)</f>
        <v>0</v>
      </c>
      <c r="K552" s="225"/>
      <c r="L552" s="43"/>
      <c r="M552" s="233" t="s">
        <v>1</v>
      </c>
      <c r="N552" s="234" t="s">
        <v>39</v>
      </c>
      <c r="O552" s="90"/>
      <c r="P552" s="235">
        <f>O552*H552</f>
        <v>0</v>
      </c>
      <c r="Q552" s="235">
        <v>0</v>
      </c>
      <c r="R552" s="235">
        <f>Q552*H552</f>
        <v>0</v>
      </c>
      <c r="S552" s="235">
        <v>0</v>
      </c>
      <c r="T552" s="236">
        <f>S552*H552</f>
        <v>0</v>
      </c>
      <c r="U552" s="37"/>
      <c r="V552" s="37"/>
      <c r="W552" s="37"/>
      <c r="X552" s="37"/>
      <c r="Y552" s="37"/>
      <c r="Z552" s="37"/>
      <c r="AA552" s="37"/>
      <c r="AB552" s="37"/>
      <c r="AC552" s="37"/>
      <c r="AD552" s="37"/>
      <c r="AE552" s="37"/>
      <c r="AR552" s="231" t="s">
        <v>172</v>
      </c>
      <c r="AT552" s="231" t="s">
        <v>135</v>
      </c>
      <c r="AU552" s="231" t="s">
        <v>84</v>
      </c>
      <c r="AY552" s="16" t="s">
        <v>133</v>
      </c>
      <c r="BE552" s="232">
        <f>IF(N552="základní",J552,0)</f>
        <v>0</v>
      </c>
      <c r="BF552" s="232">
        <f>IF(N552="snížená",J552,0)</f>
        <v>0</v>
      </c>
      <c r="BG552" s="232">
        <f>IF(N552="zákl. přenesená",J552,0)</f>
        <v>0</v>
      </c>
      <c r="BH552" s="232">
        <f>IF(N552="sníž. přenesená",J552,0)</f>
        <v>0</v>
      </c>
      <c r="BI552" s="232">
        <f>IF(N552="nulová",J552,0)</f>
        <v>0</v>
      </c>
      <c r="BJ552" s="16" t="s">
        <v>82</v>
      </c>
      <c r="BK552" s="232">
        <f>ROUND(I552*H552,2)</f>
        <v>0</v>
      </c>
      <c r="BL552" s="16" t="s">
        <v>172</v>
      </c>
      <c r="BM552" s="231" t="s">
        <v>1523</v>
      </c>
    </row>
    <row r="553" s="2" customFormat="1" ht="16.5" customHeight="1">
      <c r="A553" s="37"/>
      <c r="B553" s="38"/>
      <c r="C553" s="218" t="s">
        <v>1524</v>
      </c>
      <c r="D553" s="218" t="s">
        <v>135</v>
      </c>
      <c r="E553" s="219" t="s">
        <v>1525</v>
      </c>
      <c r="F553" s="220" t="s">
        <v>1526</v>
      </c>
      <c r="G553" s="221" t="s">
        <v>644</v>
      </c>
      <c r="H553" s="222">
        <v>1</v>
      </c>
      <c r="I553" s="223"/>
      <c r="J553" s="224">
        <f>ROUND(I553*H553,2)</f>
        <v>0</v>
      </c>
      <c r="K553" s="225"/>
      <c r="L553" s="43"/>
      <c r="M553" s="233" t="s">
        <v>1</v>
      </c>
      <c r="N553" s="234" t="s">
        <v>39</v>
      </c>
      <c r="O553" s="90"/>
      <c r="P553" s="235">
        <f>O553*H553</f>
        <v>0</v>
      </c>
      <c r="Q553" s="235">
        <v>0</v>
      </c>
      <c r="R553" s="235">
        <f>Q553*H553</f>
        <v>0</v>
      </c>
      <c r="S553" s="235">
        <v>0</v>
      </c>
      <c r="T553" s="236">
        <f>S553*H553</f>
        <v>0</v>
      </c>
      <c r="U553" s="37"/>
      <c r="V553" s="37"/>
      <c r="W553" s="37"/>
      <c r="X553" s="37"/>
      <c r="Y553" s="37"/>
      <c r="Z553" s="37"/>
      <c r="AA553" s="37"/>
      <c r="AB553" s="37"/>
      <c r="AC553" s="37"/>
      <c r="AD553" s="37"/>
      <c r="AE553" s="37"/>
      <c r="AR553" s="231" t="s">
        <v>172</v>
      </c>
      <c r="AT553" s="231" t="s">
        <v>135</v>
      </c>
      <c r="AU553" s="231" t="s">
        <v>84</v>
      </c>
      <c r="AY553" s="16" t="s">
        <v>133</v>
      </c>
      <c r="BE553" s="232">
        <f>IF(N553="základní",J553,0)</f>
        <v>0</v>
      </c>
      <c r="BF553" s="232">
        <f>IF(N553="snížená",J553,0)</f>
        <v>0</v>
      </c>
      <c r="BG553" s="232">
        <f>IF(N553="zákl. přenesená",J553,0)</f>
        <v>0</v>
      </c>
      <c r="BH553" s="232">
        <f>IF(N553="sníž. přenesená",J553,0)</f>
        <v>0</v>
      </c>
      <c r="BI553" s="232">
        <f>IF(N553="nulová",J553,0)</f>
        <v>0</v>
      </c>
      <c r="BJ553" s="16" t="s">
        <v>82</v>
      </c>
      <c r="BK553" s="232">
        <f>ROUND(I553*H553,2)</f>
        <v>0</v>
      </c>
      <c r="BL553" s="16" t="s">
        <v>172</v>
      </c>
      <c r="BM553" s="231" t="s">
        <v>1527</v>
      </c>
    </row>
    <row r="554" s="2" customFormat="1" ht="16.5" customHeight="1">
      <c r="A554" s="37"/>
      <c r="B554" s="38"/>
      <c r="C554" s="218" t="s">
        <v>1528</v>
      </c>
      <c r="D554" s="218" t="s">
        <v>135</v>
      </c>
      <c r="E554" s="219" t="s">
        <v>1529</v>
      </c>
      <c r="F554" s="220" t="s">
        <v>1530</v>
      </c>
      <c r="G554" s="221" t="s">
        <v>644</v>
      </c>
      <c r="H554" s="222">
        <v>1</v>
      </c>
      <c r="I554" s="223"/>
      <c r="J554" s="224">
        <f>ROUND(I554*H554,2)</f>
        <v>0</v>
      </c>
      <c r="K554" s="225"/>
      <c r="L554" s="43"/>
      <c r="M554" s="233" t="s">
        <v>1</v>
      </c>
      <c r="N554" s="234" t="s">
        <v>39</v>
      </c>
      <c r="O554" s="90"/>
      <c r="P554" s="235">
        <f>O554*H554</f>
        <v>0</v>
      </c>
      <c r="Q554" s="235">
        <v>0</v>
      </c>
      <c r="R554" s="235">
        <f>Q554*H554</f>
        <v>0</v>
      </c>
      <c r="S554" s="235">
        <v>0</v>
      </c>
      <c r="T554" s="236">
        <f>S554*H554</f>
        <v>0</v>
      </c>
      <c r="U554" s="37"/>
      <c r="V554" s="37"/>
      <c r="W554" s="37"/>
      <c r="X554" s="37"/>
      <c r="Y554" s="37"/>
      <c r="Z554" s="37"/>
      <c r="AA554" s="37"/>
      <c r="AB554" s="37"/>
      <c r="AC554" s="37"/>
      <c r="AD554" s="37"/>
      <c r="AE554" s="37"/>
      <c r="AR554" s="231" t="s">
        <v>172</v>
      </c>
      <c r="AT554" s="231" t="s">
        <v>135</v>
      </c>
      <c r="AU554" s="231" t="s">
        <v>84</v>
      </c>
      <c r="AY554" s="16" t="s">
        <v>133</v>
      </c>
      <c r="BE554" s="232">
        <f>IF(N554="základní",J554,0)</f>
        <v>0</v>
      </c>
      <c r="BF554" s="232">
        <f>IF(N554="snížená",J554,0)</f>
        <v>0</v>
      </c>
      <c r="BG554" s="232">
        <f>IF(N554="zákl. přenesená",J554,0)</f>
        <v>0</v>
      </c>
      <c r="BH554" s="232">
        <f>IF(N554="sníž. přenesená",J554,0)</f>
        <v>0</v>
      </c>
      <c r="BI554" s="232">
        <f>IF(N554="nulová",J554,0)</f>
        <v>0</v>
      </c>
      <c r="BJ554" s="16" t="s">
        <v>82</v>
      </c>
      <c r="BK554" s="232">
        <f>ROUND(I554*H554,2)</f>
        <v>0</v>
      </c>
      <c r="BL554" s="16" t="s">
        <v>172</v>
      </c>
      <c r="BM554" s="231" t="s">
        <v>1531</v>
      </c>
    </row>
    <row r="555" s="2" customFormat="1" ht="16.5" customHeight="1">
      <c r="A555" s="37"/>
      <c r="B555" s="38"/>
      <c r="C555" s="218" t="s">
        <v>1532</v>
      </c>
      <c r="D555" s="218" t="s">
        <v>135</v>
      </c>
      <c r="E555" s="219" t="s">
        <v>1533</v>
      </c>
      <c r="F555" s="220" t="s">
        <v>1534</v>
      </c>
      <c r="G555" s="221" t="s">
        <v>644</v>
      </c>
      <c r="H555" s="222">
        <v>1</v>
      </c>
      <c r="I555" s="223"/>
      <c r="J555" s="224">
        <f>ROUND(I555*H555,2)</f>
        <v>0</v>
      </c>
      <c r="K555" s="225"/>
      <c r="L555" s="43"/>
      <c r="M555" s="233" t="s">
        <v>1</v>
      </c>
      <c r="N555" s="234" t="s">
        <v>39</v>
      </c>
      <c r="O555" s="90"/>
      <c r="P555" s="235">
        <f>O555*H555</f>
        <v>0</v>
      </c>
      <c r="Q555" s="235">
        <v>0</v>
      </c>
      <c r="R555" s="235">
        <f>Q555*H555</f>
        <v>0</v>
      </c>
      <c r="S555" s="235">
        <v>0</v>
      </c>
      <c r="T555" s="236">
        <f>S555*H555</f>
        <v>0</v>
      </c>
      <c r="U555" s="37"/>
      <c r="V555" s="37"/>
      <c r="W555" s="37"/>
      <c r="X555" s="37"/>
      <c r="Y555" s="37"/>
      <c r="Z555" s="37"/>
      <c r="AA555" s="37"/>
      <c r="AB555" s="37"/>
      <c r="AC555" s="37"/>
      <c r="AD555" s="37"/>
      <c r="AE555" s="37"/>
      <c r="AR555" s="231" t="s">
        <v>172</v>
      </c>
      <c r="AT555" s="231" t="s">
        <v>135</v>
      </c>
      <c r="AU555" s="231" t="s">
        <v>84</v>
      </c>
      <c r="AY555" s="16" t="s">
        <v>133</v>
      </c>
      <c r="BE555" s="232">
        <f>IF(N555="základní",J555,0)</f>
        <v>0</v>
      </c>
      <c r="BF555" s="232">
        <f>IF(N555="snížená",J555,0)</f>
        <v>0</v>
      </c>
      <c r="BG555" s="232">
        <f>IF(N555="zákl. přenesená",J555,0)</f>
        <v>0</v>
      </c>
      <c r="BH555" s="232">
        <f>IF(N555="sníž. přenesená",J555,0)</f>
        <v>0</v>
      </c>
      <c r="BI555" s="232">
        <f>IF(N555="nulová",J555,0)</f>
        <v>0</v>
      </c>
      <c r="BJ555" s="16" t="s">
        <v>82</v>
      </c>
      <c r="BK555" s="232">
        <f>ROUND(I555*H555,2)</f>
        <v>0</v>
      </c>
      <c r="BL555" s="16" t="s">
        <v>172</v>
      </c>
      <c r="BM555" s="231" t="s">
        <v>1535</v>
      </c>
    </row>
    <row r="556" s="2" customFormat="1" ht="16.5" customHeight="1">
      <c r="A556" s="37"/>
      <c r="B556" s="38"/>
      <c r="C556" s="218" t="s">
        <v>1536</v>
      </c>
      <c r="D556" s="218" t="s">
        <v>135</v>
      </c>
      <c r="E556" s="219" t="s">
        <v>1537</v>
      </c>
      <c r="F556" s="220" t="s">
        <v>1538</v>
      </c>
      <c r="G556" s="221" t="s">
        <v>644</v>
      </c>
      <c r="H556" s="222">
        <v>1</v>
      </c>
      <c r="I556" s="223"/>
      <c r="J556" s="224">
        <f>ROUND(I556*H556,2)</f>
        <v>0</v>
      </c>
      <c r="K556" s="225"/>
      <c r="L556" s="43"/>
      <c r="M556" s="233" t="s">
        <v>1</v>
      </c>
      <c r="N556" s="234" t="s">
        <v>39</v>
      </c>
      <c r="O556" s="90"/>
      <c r="P556" s="235">
        <f>O556*H556</f>
        <v>0</v>
      </c>
      <c r="Q556" s="235">
        <v>0</v>
      </c>
      <c r="R556" s="235">
        <f>Q556*H556</f>
        <v>0</v>
      </c>
      <c r="S556" s="235">
        <v>0</v>
      </c>
      <c r="T556" s="236">
        <f>S556*H556</f>
        <v>0</v>
      </c>
      <c r="U556" s="37"/>
      <c r="V556" s="37"/>
      <c r="W556" s="37"/>
      <c r="X556" s="37"/>
      <c r="Y556" s="37"/>
      <c r="Z556" s="37"/>
      <c r="AA556" s="37"/>
      <c r="AB556" s="37"/>
      <c r="AC556" s="37"/>
      <c r="AD556" s="37"/>
      <c r="AE556" s="37"/>
      <c r="AR556" s="231" t="s">
        <v>172</v>
      </c>
      <c r="AT556" s="231" t="s">
        <v>135</v>
      </c>
      <c r="AU556" s="231" t="s">
        <v>84</v>
      </c>
      <c r="AY556" s="16" t="s">
        <v>133</v>
      </c>
      <c r="BE556" s="232">
        <f>IF(N556="základní",J556,0)</f>
        <v>0</v>
      </c>
      <c r="BF556" s="232">
        <f>IF(N556="snížená",J556,0)</f>
        <v>0</v>
      </c>
      <c r="BG556" s="232">
        <f>IF(N556="zákl. přenesená",J556,0)</f>
        <v>0</v>
      </c>
      <c r="BH556" s="232">
        <f>IF(N556="sníž. přenesená",J556,0)</f>
        <v>0</v>
      </c>
      <c r="BI556" s="232">
        <f>IF(N556="nulová",J556,0)</f>
        <v>0</v>
      </c>
      <c r="BJ556" s="16" t="s">
        <v>82</v>
      </c>
      <c r="BK556" s="232">
        <f>ROUND(I556*H556,2)</f>
        <v>0</v>
      </c>
      <c r="BL556" s="16" t="s">
        <v>172</v>
      </c>
      <c r="BM556" s="231" t="s">
        <v>1539</v>
      </c>
    </row>
    <row r="557" s="2" customFormat="1" ht="16.5" customHeight="1">
      <c r="A557" s="37"/>
      <c r="B557" s="38"/>
      <c r="C557" s="218" t="s">
        <v>1540</v>
      </c>
      <c r="D557" s="218" t="s">
        <v>135</v>
      </c>
      <c r="E557" s="219" t="s">
        <v>1541</v>
      </c>
      <c r="F557" s="220" t="s">
        <v>1542</v>
      </c>
      <c r="G557" s="221" t="s">
        <v>644</v>
      </c>
      <c r="H557" s="222">
        <v>1</v>
      </c>
      <c r="I557" s="223"/>
      <c r="J557" s="224">
        <f>ROUND(I557*H557,2)</f>
        <v>0</v>
      </c>
      <c r="K557" s="225"/>
      <c r="L557" s="43"/>
      <c r="M557" s="233" t="s">
        <v>1</v>
      </c>
      <c r="N557" s="234" t="s">
        <v>39</v>
      </c>
      <c r="O557" s="90"/>
      <c r="P557" s="235">
        <f>O557*H557</f>
        <v>0</v>
      </c>
      <c r="Q557" s="235">
        <v>0</v>
      </c>
      <c r="R557" s="235">
        <f>Q557*H557</f>
        <v>0</v>
      </c>
      <c r="S557" s="235">
        <v>0</v>
      </c>
      <c r="T557" s="236">
        <f>S557*H557</f>
        <v>0</v>
      </c>
      <c r="U557" s="37"/>
      <c r="V557" s="37"/>
      <c r="W557" s="37"/>
      <c r="X557" s="37"/>
      <c r="Y557" s="37"/>
      <c r="Z557" s="37"/>
      <c r="AA557" s="37"/>
      <c r="AB557" s="37"/>
      <c r="AC557" s="37"/>
      <c r="AD557" s="37"/>
      <c r="AE557" s="37"/>
      <c r="AR557" s="231" t="s">
        <v>172</v>
      </c>
      <c r="AT557" s="231" t="s">
        <v>135</v>
      </c>
      <c r="AU557" s="231" t="s">
        <v>84</v>
      </c>
      <c r="AY557" s="16" t="s">
        <v>133</v>
      </c>
      <c r="BE557" s="232">
        <f>IF(N557="základní",J557,0)</f>
        <v>0</v>
      </c>
      <c r="BF557" s="232">
        <f>IF(N557="snížená",J557,0)</f>
        <v>0</v>
      </c>
      <c r="BG557" s="232">
        <f>IF(N557="zákl. přenesená",J557,0)</f>
        <v>0</v>
      </c>
      <c r="BH557" s="232">
        <f>IF(N557="sníž. přenesená",J557,0)</f>
        <v>0</v>
      </c>
      <c r="BI557" s="232">
        <f>IF(N557="nulová",J557,0)</f>
        <v>0</v>
      </c>
      <c r="BJ557" s="16" t="s">
        <v>82</v>
      </c>
      <c r="BK557" s="232">
        <f>ROUND(I557*H557,2)</f>
        <v>0</v>
      </c>
      <c r="BL557" s="16" t="s">
        <v>172</v>
      </c>
      <c r="BM557" s="231" t="s">
        <v>1543</v>
      </c>
    </row>
    <row r="558" s="2" customFormat="1" ht="16.5" customHeight="1">
      <c r="A558" s="37"/>
      <c r="B558" s="38"/>
      <c r="C558" s="218" t="s">
        <v>1544</v>
      </c>
      <c r="D558" s="218" t="s">
        <v>135</v>
      </c>
      <c r="E558" s="219" t="s">
        <v>1545</v>
      </c>
      <c r="F558" s="220" t="s">
        <v>1546</v>
      </c>
      <c r="G558" s="221" t="s">
        <v>644</v>
      </c>
      <c r="H558" s="222">
        <v>1</v>
      </c>
      <c r="I558" s="223"/>
      <c r="J558" s="224">
        <f>ROUND(I558*H558,2)</f>
        <v>0</v>
      </c>
      <c r="K558" s="225"/>
      <c r="L558" s="43"/>
      <c r="M558" s="233" t="s">
        <v>1</v>
      </c>
      <c r="N558" s="234" t="s">
        <v>39</v>
      </c>
      <c r="O558" s="90"/>
      <c r="P558" s="235">
        <f>O558*H558</f>
        <v>0</v>
      </c>
      <c r="Q558" s="235">
        <v>0</v>
      </c>
      <c r="R558" s="235">
        <f>Q558*H558</f>
        <v>0</v>
      </c>
      <c r="S558" s="235">
        <v>0</v>
      </c>
      <c r="T558" s="236">
        <f>S558*H558</f>
        <v>0</v>
      </c>
      <c r="U558" s="37"/>
      <c r="V558" s="37"/>
      <c r="W558" s="37"/>
      <c r="X558" s="37"/>
      <c r="Y558" s="37"/>
      <c r="Z558" s="37"/>
      <c r="AA558" s="37"/>
      <c r="AB558" s="37"/>
      <c r="AC558" s="37"/>
      <c r="AD558" s="37"/>
      <c r="AE558" s="37"/>
      <c r="AR558" s="231" t="s">
        <v>172</v>
      </c>
      <c r="AT558" s="231" t="s">
        <v>135</v>
      </c>
      <c r="AU558" s="231" t="s">
        <v>84</v>
      </c>
      <c r="AY558" s="16" t="s">
        <v>133</v>
      </c>
      <c r="BE558" s="232">
        <f>IF(N558="základní",J558,0)</f>
        <v>0</v>
      </c>
      <c r="BF558" s="232">
        <f>IF(N558="snížená",J558,0)</f>
        <v>0</v>
      </c>
      <c r="BG558" s="232">
        <f>IF(N558="zákl. přenesená",J558,0)</f>
        <v>0</v>
      </c>
      <c r="BH558" s="232">
        <f>IF(N558="sníž. přenesená",J558,0)</f>
        <v>0</v>
      </c>
      <c r="BI558" s="232">
        <f>IF(N558="nulová",J558,0)</f>
        <v>0</v>
      </c>
      <c r="BJ558" s="16" t="s">
        <v>82</v>
      </c>
      <c r="BK558" s="232">
        <f>ROUND(I558*H558,2)</f>
        <v>0</v>
      </c>
      <c r="BL558" s="16" t="s">
        <v>172</v>
      </c>
      <c r="BM558" s="231" t="s">
        <v>1547</v>
      </c>
    </row>
    <row r="559" s="2" customFormat="1" ht="16.5" customHeight="1">
      <c r="A559" s="37"/>
      <c r="B559" s="38"/>
      <c r="C559" s="218" t="s">
        <v>1548</v>
      </c>
      <c r="D559" s="218" t="s">
        <v>135</v>
      </c>
      <c r="E559" s="219" t="s">
        <v>1549</v>
      </c>
      <c r="F559" s="220" t="s">
        <v>1550</v>
      </c>
      <c r="G559" s="221" t="s">
        <v>644</v>
      </c>
      <c r="H559" s="222">
        <v>1</v>
      </c>
      <c r="I559" s="223"/>
      <c r="J559" s="224">
        <f>ROUND(I559*H559,2)</f>
        <v>0</v>
      </c>
      <c r="K559" s="225"/>
      <c r="L559" s="43"/>
      <c r="M559" s="233" t="s">
        <v>1</v>
      </c>
      <c r="N559" s="234" t="s">
        <v>39</v>
      </c>
      <c r="O559" s="90"/>
      <c r="P559" s="235">
        <f>O559*H559</f>
        <v>0</v>
      </c>
      <c r="Q559" s="235">
        <v>0</v>
      </c>
      <c r="R559" s="235">
        <f>Q559*H559</f>
        <v>0</v>
      </c>
      <c r="S559" s="235">
        <v>0</v>
      </c>
      <c r="T559" s="236">
        <f>S559*H559</f>
        <v>0</v>
      </c>
      <c r="U559" s="37"/>
      <c r="V559" s="37"/>
      <c r="W559" s="37"/>
      <c r="X559" s="37"/>
      <c r="Y559" s="37"/>
      <c r="Z559" s="37"/>
      <c r="AA559" s="37"/>
      <c r="AB559" s="37"/>
      <c r="AC559" s="37"/>
      <c r="AD559" s="37"/>
      <c r="AE559" s="37"/>
      <c r="AR559" s="231" t="s">
        <v>172</v>
      </c>
      <c r="AT559" s="231" t="s">
        <v>135</v>
      </c>
      <c r="AU559" s="231" t="s">
        <v>84</v>
      </c>
      <c r="AY559" s="16" t="s">
        <v>133</v>
      </c>
      <c r="BE559" s="232">
        <f>IF(N559="základní",J559,0)</f>
        <v>0</v>
      </c>
      <c r="BF559" s="232">
        <f>IF(N559="snížená",J559,0)</f>
        <v>0</v>
      </c>
      <c r="BG559" s="232">
        <f>IF(N559="zákl. přenesená",J559,0)</f>
        <v>0</v>
      </c>
      <c r="BH559" s="232">
        <f>IF(N559="sníž. přenesená",J559,0)</f>
        <v>0</v>
      </c>
      <c r="BI559" s="232">
        <f>IF(N559="nulová",J559,0)</f>
        <v>0</v>
      </c>
      <c r="BJ559" s="16" t="s">
        <v>82</v>
      </c>
      <c r="BK559" s="232">
        <f>ROUND(I559*H559,2)</f>
        <v>0</v>
      </c>
      <c r="BL559" s="16" t="s">
        <v>172</v>
      </c>
      <c r="BM559" s="231" t="s">
        <v>1551</v>
      </c>
    </row>
    <row r="560" s="2" customFormat="1" ht="16.5" customHeight="1">
      <c r="A560" s="37"/>
      <c r="B560" s="38"/>
      <c r="C560" s="218" t="s">
        <v>1552</v>
      </c>
      <c r="D560" s="218" t="s">
        <v>135</v>
      </c>
      <c r="E560" s="219" t="s">
        <v>1553</v>
      </c>
      <c r="F560" s="220" t="s">
        <v>1554</v>
      </c>
      <c r="G560" s="221" t="s">
        <v>644</v>
      </c>
      <c r="H560" s="222">
        <v>1</v>
      </c>
      <c r="I560" s="223"/>
      <c r="J560" s="224">
        <f>ROUND(I560*H560,2)</f>
        <v>0</v>
      </c>
      <c r="K560" s="225"/>
      <c r="L560" s="43"/>
      <c r="M560" s="233" t="s">
        <v>1</v>
      </c>
      <c r="N560" s="234" t="s">
        <v>39</v>
      </c>
      <c r="O560" s="90"/>
      <c r="P560" s="235">
        <f>O560*H560</f>
        <v>0</v>
      </c>
      <c r="Q560" s="235">
        <v>0</v>
      </c>
      <c r="R560" s="235">
        <f>Q560*H560</f>
        <v>0</v>
      </c>
      <c r="S560" s="235">
        <v>0</v>
      </c>
      <c r="T560" s="236">
        <f>S560*H560</f>
        <v>0</v>
      </c>
      <c r="U560" s="37"/>
      <c r="V560" s="37"/>
      <c r="W560" s="37"/>
      <c r="X560" s="37"/>
      <c r="Y560" s="37"/>
      <c r="Z560" s="37"/>
      <c r="AA560" s="37"/>
      <c r="AB560" s="37"/>
      <c r="AC560" s="37"/>
      <c r="AD560" s="37"/>
      <c r="AE560" s="37"/>
      <c r="AR560" s="231" t="s">
        <v>172</v>
      </c>
      <c r="AT560" s="231" t="s">
        <v>135</v>
      </c>
      <c r="AU560" s="231" t="s">
        <v>84</v>
      </c>
      <c r="AY560" s="16" t="s">
        <v>133</v>
      </c>
      <c r="BE560" s="232">
        <f>IF(N560="základní",J560,0)</f>
        <v>0</v>
      </c>
      <c r="BF560" s="232">
        <f>IF(N560="snížená",J560,0)</f>
        <v>0</v>
      </c>
      <c r="BG560" s="232">
        <f>IF(N560="zákl. přenesená",J560,0)</f>
        <v>0</v>
      </c>
      <c r="BH560" s="232">
        <f>IF(N560="sníž. přenesená",J560,0)</f>
        <v>0</v>
      </c>
      <c r="BI560" s="232">
        <f>IF(N560="nulová",J560,0)</f>
        <v>0</v>
      </c>
      <c r="BJ560" s="16" t="s">
        <v>82</v>
      </c>
      <c r="BK560" s="232">
        <f>ROUND(I560*H560,2)</f>
        <v>0</v>
      </c>
      <c r="BL560" s="16" t="s">
        <v>172</v>
      </c>
      <c r="BM560" s="231" t="s">
        <v>1555</v>
      </c>
    </row>
    <row r="561" s="2" customFormat="1" ht="16.5" customHeight="1">
      <c r="A561" s="37"/>
      <c r="B561" s="38"/>
      <c r="C561" s="218" t="s">
        <v>1556</v>
      </c>
      <c r="D561" s="218" t="s">
        <v>135</v>
      </c>
      <c r="E561" s="219" t="s">
        <v>1557</v>
      </c>
      <c r="F561" s="220" t="s">
        <v>1558</v>
      </c>
      <c r="G561" s="221" t="s">
        <v>644</v>
      </c>
      <c r="H561" s="222">
        <v>1</v>
      </c>
      <c r="I561" s="223"/>
      <c r="J561" s="224">
        <f>ROUND(I561*H561,2)</f>
        <v>0</v>
      </c>
      <c r="K561" s="225"/>
      <c r="L561" s="43"/>
      <c r="M561" s="233" t="s">
        <v>1</v>
      </c>
      <c r="N561" s="234" t="s">
        <v>39</v>
      </c>
      <c r="O561" s="90"/>
      <c r="P561" s="235">
        <f>O561*H561</f>
        <v>0</v>
      </c>
      <c r="Q561" s="235">
        <v>0</v>
      </c>
      <c r="R561" s="235">
        <f>Q561*H561</f>
        <v>0</v>
      </c>
      <c r="S561" s="235">
        <v>0</v>
      </c>
      <c r="T561" s="236">
        <f>S561*H561</f>
        <v>0</v>
      </c>
      <c r="U561" s="37"/>
      <c r="V561" s="37"/>
      <c r="W561" s="37"/>
      <c r="X561" s="37"/>
      <c r="Y561" s="37"/>
      <c r="Z561" s="37"/>
      <c r="AA561" s="37"/>
      <c r="AB561" s="37"/>
      <c r="AC561" s="37"/>
      <c r="AD561" s="37"/>
      <c r="AE561" s="37"/>
      <c r="AR561" s="231" t="s">
        <v>172</v>
      </c>
      <c r="AT561" s="231" t="s">
        <v>135</v>
      </c>
      <c r="AU561" s="231" t="s">
        <v>84</v>
      </c>
      <c r="AY561" s="16" t="s">
        <v>133</v>
      </c>
      <c r="BE561" s="232">
        <f>IF(N561="základní",J561,0)</f>
        <v>0</v>
      </c>
      <c r="BF561" s="232">
        <f>IF(N561="snížená",J561,0)</f>
        <v>0</v>
      </c>
      <c r="BG561" s="232">
        <f>IF(N561="zákl. přenesená",J561,0)</f>
        <v>0</v>
      </c>
      <c r="BH561" s="232">
        <f>IF(N561="sníž. přenesená",J561,0)</f>
        <v>0</v>
      </c>
      <c r="BI561" s="232">
        <f>IF(N561="nulová",J561,0)</f>
        <v>0</v>
      </c>
      <c r="BJ561" s="16" t="s">
        <v>82</v>
      </c>
      <c r="BK561" s="232">
        <f>ROUND(I561*H561,2)</f>
        <v>0</v>
      </c>
      <c r="BL561" s="16" t="s">
        <v>172</v>
      </c>
      <c r="BM561" s="231" t="s">
        <v>1559</v>
      </c>
    </row>
    <row r="562" s="2" customFormat="1" ht="16.5" customHeight="1">
      <c r="A562" s="37"/>
      <c r="B562" s="38"/>
      <c r="C562" s="218" t="s">
        <v>1560</v>
      </c>
      <c r="D562" s="218" t="s">
        <v>135</v>
      </c>
      <c r="E562" s="219" t="s">
        <v>1561</v>
      </c>
      <c r="F562" s="220" t="s">
        <v>1562</v>
      </c>
      <c r="G562" s="221" t="s">
        <v>644</v>
      </c>
      <c r="H562" s="222">
        <v>1</v>
      </c>
      <c r="I562" s="223"/>
      <c r="J562" s="224">
        <f>ROUND(I562*H562,2)</f>
        <v>0</v>
      </c>
      <c r="K562" s="225"/>
      <c r="L562" s="43"/>
      <c r="M562" s="233" t="s">
        <v>1</v>
      </c>
      <c r="N562" s="234" t="s">
        <v>39</v>
      </c>
      <c r="O562" s="90"/>
      <c r="P562" s="235">
        <f>O562*H562</f>
        <v>0</v>
      </c>
      <c r="Q562" s="235">
        <v>0</v>
      </c>
      <c r="R562" s="235">
        <f>Q562*H562</f>
        <v>0</v>
      </c>
      <c r="S562" s="235">
        <v>0</v>
      </c>
      <c r="T562" s="236">
        <f>S562*H562</f>
        <v>0</v>
      </c>
      <c r="U562" s="37"/>
      <c r="V562" s="37"/>
      <c r="W562" s="37"/>
      <c r="X562" s="37"/>
      <c r="Y562" s="37"/>
      <c r="Z562" s="37"/>
      <c r="AA562" s="37"/>
      <c r="AB562" s="37"/>
      <c r="AC562" s="37"/>
      <c r="AD562" s="37"/>
      <c r="AE562" s="37"/>
      <c r="AR562" s="231" t="s">
        <v>172</v>
      </c>
      <c r="AT562" s="231" t="s">
        <v>135</v>
      </c>
      <c r="AU562" s="231" t="s">
        <v>84</v>
      </c>
      <c r="AY562" s="16" t="s">
        <v>133</v>
      </c>
      <c r="BE562" s="232">
        <f>IF(N562="základní",J562,0)</f>
        <v>0</v>
      </c>
      <c r="BF562" s="232">
        <f>IF(N562="snížená",J562,0)</f>
        <v>0</v>
      </c>
      <c r="BG562" s="232">
        <f>IF(N562="zákl. přenesená",J562,0)</f>
        <v>0</v>
      </c>
      <c r="BH562" s="232">
        <f>IF(N562="sníž. přenesená",J562,0)</f>
        <v>0</v>
      </c>
      <c r="BI562" s="232">
        <f>IF(N562="nulová",J562,0)</f>
        <v>0</v>
      </c>
      <c r="BJ562" s="16" t="s">
        <v>82</v>
      </c>
      <c r="BK562" s="232">
        <f>ROUND(I562*H562,2)</f>
        <v>0</v>
      </c>
      <c r="BL562" s="16" t="s">
        <v>172</v>
      </c>
      <c r="BM562" s="231" t="s">
        <v>1563</v>
      </c>
    </row>
    <row r="563" s="2" customFormat="1" ht="16.5" customHeight="1">
      <c r="A563" s="37"/>
      <c r="B563" s="38"/>
      <c r="C563" s="218" t="s">
        <v>1564</v>
      </c>
      <c r="D563" s="218" t="s">
        <v>135</v>
      </c>
      <c r="E563" s="219" t="s">
        <v>1565</v>
      </c>
      <c r="F563" s="220" t="s">
        <v>1566</v>
      </c>
      <c r="G563" s="221" t="s">
        <v>644</v>
      </c>
      <c r="H563" s="222">
        <v>1</v>
      </c>
      <c r="I563" s="223"/>
      <c r="J563" s="224">
        <f>ROUND(I563*H563,2)</f>
        <v>0</v>
      </c>
      <c r="K563" s="225"/>
      <c r="L563" s="43"/>
      <c r="M563" s="233" t="s">
        <v>1</v>
      </c>
      <c r="N563" s="234" t="s">
        <v>39</v>
      </c>
      <c r="O563" s="90"/>
      <c r="P563" s="235">
        <f>O563*H563</f>
        <v>0</v>
      </c>
      <c r="Q563" s="235">
        <v>0</v>
      </c>
      <c r="R563" s="235">
        <f>Q563*H563</f>
        <v>0</v>
      </c>
      <c r="S563" s="235">
        <v>0</v>
      </c>
      <c r="T563" s="236">
        <f>S563*H563</f>
        <v>0</v>
      </c>
      <c r="U563" s="37"/>
      <c r="V563" s="37"/>
      <c r="W563" s="37"/>
      <c r="X563" s="37"/>
      <c r="Y563" s="37"/>
      <c r="Z563" s="37"/>
      <c r="AA563" s="37"/>
      <c r="AB563" s="37"/>
      <c r="AC563" s="37"/>
      <c r="AD563" s="37"/>
      <c r="AE563" s="37"/>
      <c r="AR563" s="231" t="s">
        <v>172</v>
      </c>
      <c r="AT563" s="231" t="s">
        <v>135</v>
      </c>
      <c r="AU563" s="231" t="s">
        <v>84</v>
      </c>
      <c r="AY563" s="16" t="s">
        <v>133</v>
      </c>
      <c r="BE563" s="232">
        <f>IF(N563="základní",J563,0)</f>
        <v>0</v>
      </c>
      <c r="BF563" s="232">
        <f>IF(N563="snížená",J563,0)</f>
        <v>0</v>
      </c>
      <c r="BG563" s="232">
        <f>IF(N563="zákl. přenesená",J563,0)</f>
        <v>0</v>
      </c>
      <c r="BH563" s="232">
        <f>IF(N563="sníž. přenesená",J563,0)</f>
        <v>0</v>
      </c>
      <c r="BI563" s="232">
        <f>IF(N563="nulová",J563,0)</f>
        <v>0</v>
      </c>
      <c r="BJ563" s="16" t="s">
        <v>82</v>
      </c>
      <c r="BK563" s="232">
        <f>ROUND(I563*H563,2)</f>
        <v>0</v>
      </c>
      <c r="BL563" s="16" t="s">
        <v>172</v>
      </c>
      <c r="BM563" s="231" t="s">
        <v>1567</v>
      </c>
    </row>
    <row r="564" s="2" customFormat="1" ht="16.5" customHeight="1">
      <c r="A564" s="37"/>
      <c r="B564" s="38"/>
      <c r="C564" s="218" t="s">
        <v>1568</v>
      </c>
      <c r="D564" s="218" t="s">
        <v>135</v>
      </c>
      <c r="E564" s="219" t="s">
        <v>1569</v>
      </c>
      <c r="F564" s="220" t="s">
        <v>1570</v>
      </c>
      <c r="G564" s="221" t="s">
        <v>644</v>
      </c>
      <c r="H564" s="222">
        <v>1</v>
      </c>
      <c r="I564" s="223"/>
      <c r="J564" s="224">
        <f>ROUND(I564*H564,2)</f>
        <v>0</v>
      </c>
      <c r="K564" s="225"/>
      <c r="L564" s="43"/>
      <c r="M564" s="233" t="s">
        <v>1</v>
      </c>
      <c r="N564" s="234" t="s">
        <v>39</v>
      </c>
      <c r="O564" s="90"/>
      <c r="P564" s="235">
        <f>O564*H564</f>
        <v>0</v>
      </c>
      <c r="Q564" s="235">
        <v>0</v>
      </c>
      <c r="R564" s="235">
        <f>Q564*H564</f>
        <v>0</v>
      </c>
      <c r="S564" s="235">
        <v>0</v>
      </c>
      <c r="T564" s="236">
        <f>S564*H564</f>
        <v>0</v>
      </c>
      <c r="U564" s="37"/>
      <c r="V564" s="37"/>
      <c r="W564" s="37"/>
      <c r="X564" s="37"/>
      <c r="Y564" s="37"/>
      <c r="Z564" s="37"/>
      <c r="AA564" s="37"/>
      <c r="AB564" s="37"/>
      <c r="AC564" s="37"/>
      <c r="AD564" s="37"/>
      <c r="AE564" s="37"/>
      <c r="AR564" s="231" t="s">
        <v>172</v>
      </c>
      <c r="AT564" s="231" t="s">
        <v>135</v>
      </c>
      <c r="AU564" s="231" t="s">
        <v>84</v>
      </c>
      <c r="AY564" s="16" t="s">
        <v>133</v>
      </c>
      <c r="BE564" s="232">
        <f>IF(N564="základní",J564,0)</f>
        <v>0</v>
      </c>
      <c r="BF564" s="232">
        <f>IF(N564="snížená",J564,0)</f>
        <v>0</v>
      </c>
      <c r="BG564" s="232">
        <f>IF(N564="zákl. přenesená",J564,0)</f>
        <v>0</v>
      </c>
      <c r="BH564" s="232">
        <f>IF(N564="sníž. přenesená",J564,0)</f>
        <v>0</v>
      </c>
      <c r="BI564" s="232">
        <f>IF(N564="nulová",J564,0)</f>
        <v>0</v>
      </c>
      <c r="BJ564" s="16" t="s">
        <v>82</v>
      </c>
      <c r="BK564" s="232">
        <f>ROUND(I564*H564,2)</f>
        <v>0</v>
      </c>
      <c r="BL564" s="16" t="s">
        <v>172</v>
      </c>
      <c r="BM564" s="231" t="s">
        <v>1571</v>
      </c>
    </row>
    <row r="565" s="2" customFormat="1" ht="16.5" customHeight="1">
      <c r="A565" s="37"/>
      <c r="B565" s="38"/>
      <c r="C565" s="218" t="s">
        <v>1572</v>
      </c>
      <c r="D565" s="218" t="s">
        <v>135</v>
      </c>
      <c r="E565" s="219" t="s">
        <v>1573</v>
      </c>
      <c r="F565" s="220" t="s">
        <v>1574</v>
      </c>
      <c r="G565" s="221" t="s">
        <v>644</v>
      </c>
      <c r="H565" s="222">
        <v>1</v>
      </c>
      <c r="I565" s="223"/>
      <c r="J565" s="224">
        <f>ROUND(I565*H565,2)</f>
        <v>0</v>
      </c>
      <c r="K565" s="225"/>
      <c r="L565" s="43"/>
      <c r="M565" s="233" t="s">
        <v>1</v>
      </c>
      <c r="N565" s="234" t="s">
        <v>39</v>
      </c>
      <c r="O565" s="90"/>
      <c r="P565" s="235">
        <f>O565*H565</f>
        <v>0</v>
      </c>
      <c r="Q565" s="235">
        <v>0</v>
      </c>
      <c r="R565" s="235">
        <f>Q565*H565</f>
        <v>0</v>
      </c>
      <c r="S565" s="235">
        <v>0</v>
      </c>
      <c r="T565" s="236">
        <f>S565*H565</f>
        <v>0</v>
      </c>
      <c r="U565" s="37"/>
      <c r="V565" s="37"/>
      <c r="W565" s="37"/>
      <c r="X565" s="37"/>
      <c r="Y565" s="37"/>
      <c r="Z565" s="37"/>
      <c r="AA565" s="37"/>
      <c r="AB565" s="37"/>
      <c r="AC565" s="37"/>
      <c r="AD565" s="37"/>
      <c r="AE565" s="37"/>
      <c r="AR565" s="231" t="s">
        <v>172</v>
      </c>
      <c r="AT565" s="231" t="s">
        <v>135</v>
      </c>
      <c r="AU565" s="231" t="s">
        <v>84</v>
      </c>
      <c r="AY565" s="16" t="s">
        <v>133</v>
      </c>
      <c r="BE565" s="232">
        <f>IF(N565="základní",J565,0)</f>
        <v>0</v>
      </c>
      <c r="BF565" s="232">
        <f>IF(N565="snížená",J565,0)</f>
        <v>0</v>
      </c>
      <c r="BG565" s="232">
        <f>IF(N565="zákl. přenesená",J565,0)</f>
        <v>0</v>
      </c>
      <c r="BH565" s="232">
        <f>IF(N565="sníž. přenesená",J565,0)</f>
        <v>0</v>
      </c>
      <c r="BI565" s="232">
        <f>IF(N565="nulová",J565,0)</f>
        <v>0</v>
      </c>
      <c r="BJ565" s="16" t="s">
        <v>82</v>
      </c>
      <c r="BK565" s="232">
        <f>ROUND(I565*H565,2)</f>
        <v>0</v>
      </c>
      <c r="BL565" s="16" t="s">
        <v>172</v>
      </c>
      <c r="BM565" s="231" t="s">
        <v>1575</v>
      </c>
    </row>
    <row r="566" s="2" customFormat="1" ht="16.5" customHeight="1">
      <c r="A566" s="37"/>
      <c r="B566" s="38"/>
      <c r="C566" s="218" t="s">
        <v>1576</v>
      </c>
      <c r="D566" s="218" t="s">
        <v>135</v>
      </c>
      <c r="E566" s="219" t="s">
        <v>1577</v>
      </c>
      <c r="F566" s="220" t="s">
        <v>1578</v>
      </c>
      <c r="G566" s="221" t="s">
        <v>644</v>
      </c>
      <c r="H566" s="222">
        <v>1</v>
      </c>
      <c r="I566" s="223"/>
      <c r="J566" s="224">
        <f>ROUND(I566*H566,2)</f>
        <v>0</v>
      </c>
      <c r="K566" s="225"/>
      <c r="L566" s="43"/>
      <c r="M566" s="233" t="s">
        <v>1</v>
      </c>
      <c r="N566" s="234" t="s">
        <v>39</v>
      </c>
      <c r="O566" s="90"/>
      <c r="P566" s="235">
        <f>O566*H566</f>
        <v>0</v>
      </c>
      <c r="Q566" s="235">
        <v>0</v>
      </c>
      <c r="R566" s="235">
        <f>Q566*H566</f>
        <v>0</v>
      </c>
      <c r="S566" s="235">
        <v>0</v>
      </c>
      <c r="T566" s="236">
        <f>S566*H566</f>
        <v>0</v>
      </c>
      <c r="U566" s="37"/>
      <c r="V566" s="37"/>
      <c r="W566" s="37"/>
      <c r="X566" s="37"/>
      <c r="Y566" s="37"/>
      <c r="Z566" s="37"/>
      <c r="AA566" s="37"/>
      <c r="AB566" s="37"/>
      <c r="AC566" s="37"/>
      <c r="AD566" s="37"/>
      <c r="AE566" s="37"/>
      <c r="AR566" s="231" t="s">
        <v>172</v>
      </c>
      <c r="AT566" s="231" t="s">
        <v>135</v>
      </c>
      <c r="AU566" s="231" t="s">
        <v>84</v>
      </c>
      <c r="AY566" s="16" t="s">
        <v>133</v>
      </c>
      <c r="BE566" s="232">
        <f>IF(N566="základní",J566,0)</f>
        <v>0</v>
      </c>
      <c r="BF566" s="232">
        <f>IF(N566="snížená",J566,0)</f>
        <v>0</v>
      </c>
      <c r="BG566" s="232">
        <f>IF(N566="zákl. přenesená",J566,0)</f>
        <v>0</v>
      </c>
      <c r="BH566" s="232">
        <f>IF(N566="sníž. přenesená",J566,0)</f>
        <v>0</v>
      </c>
      <c r="BI566" s="232">
        <f>IF(N566="nulová",J566,0)</f>
        <v>0</v>
      </c>
      <c r="BJ566" s="16" t="s">
        <v>82</v>
      </c>
      <c r="BK566" s="232">
        <f>ROUND(I566*H566,2)</f>
        <v>0</v>
      </c>
      <c r="BL566" s="16" t="s">
        <v>172</v>
      </c>
      <c r="BM566" s="231" t="s">
        <v>1579</v>
      </c>
    </row>
    <row r="567" s="2" customFormat="1" ht="16.5" customHeight="1">
      <c r="A567" s="37"/>
      <c r="B567" s="38"/>
      <c r="C567" s="218" t="s">
        <v>1580</v>
      </c>
      <c r="D567" s="218" t="s">
        <v>135</v>
      </c>
      <c r="E567" s="219" t="s">
        <v>1581</v>
      </c>
      <c r="F567" s="220" t="s">
        <v>1582</v>
      </c>
      <c r="G567" s="221" t="s">
        <v>644</v>
      </c>
      <c r="H567" s="222">
        <v>1</v>
      </c>
      <c r="I567" s="223"/>
      <c r="J567" s="224">
        <f>ROUND(I567*H567,2)</f>
        <v>0</v>
      </c>
      <c r="K567" s="225"/>
      <c r="L567" s="43"/>
      <c r="M567" s="233" t="s">
        <v>1</v>
      </c>
      <c r="N567" s="234" t="s">
        <v>39</v>
      </c>
      <c r="O567" s="90"/>
      <c r="P567" s="235">
        <f>O567*H567</f>
        <v>0</v>
      </c>
      <c r="Q567" s="235">
        <v>0</v>
      </c>
      <c r="R567" s="235">
        <f>Q567*H567</f>
        <v>0</v>
      </c>
      <c r="S567" s="235">
        <v>0</v>
      </c>
      <c r="T567" s="236">
        <f>S567*H567</f>
        <v>0</v>
      </c>
      <c r="U567" s="37"/>
      <c r="V567" s="37"/>
      <c r="W567" s="37"/>
      <c r="X567" s="37"/>
      <c r="Y567" s="37"/>
      <c r="Z567" s="37"/>
      <c r="AA567" s="37"/>
      <c r="AB567" s="37"/>
      <c r="AC567" s="37"/>
      <c r="AD567" s="37"/>
      <c r="AE567" s="37"/>
      <c r="AR567" s="231" t="s">
        <v>172</v>
      </c>
      <c r="AT567" s="231" t="s">
        <v>135</v>
      </c>
      <c r="AU567" s="231" t="s">
        <v>84</v>
      </c>
      <c r="AY567" s="16" t="s">
        <v>133</v>
      </c>
      <c r="BE567" s="232">
        <f>IF(N567="základní",J567,0)</f>
        <v>0</v>
      </c>
      <c r="BF567" s="232">
        <f>IF(N567="snížená",J567,0)</f>
        <v>0</v>
      </c>
      <c r="BG567" s="232">
        <f>IF(N567="zákl. přenesená",J567,0)</f>
        <v>0</v>
      </c>
      <c r="BH567" s="232">
        <f>IF(N567="sníž. přenesená",J567,0)</f>
        <v>0</v>
      </c>
      <c r="BI567" s="232">
        <f>IF(N567="nulová",J567,0)</f>
        <v>0</v>
      </c>
      <c r="BJ567" s="16" t="s">
        <v>82</v>
      </c>
      <c r="BK567" s="232">
        <f>ROUND(I567*H567,2)</f>
        <v>0</v>
      </c>
      <c r="BL567" s="16" t="s">
        <v>172</v>
      </c>
      <c r="BM567" s="231" t="s">
        <v>1583</v>
      </c>
    </row>
    <row r="568" s="2" customFormat="1" ht="24.15" customHeight="1">
      <c r="A568" s="37"/>
      <c r="B568" s="38"/>
      <c r="C568" s="218" t="s">
        <v>1584</v>
      </c>
      <c r="D568" s="218" t="s">
        <v>135</v>
      </c>
      <c r="E568" s="219" t="s">
        <v>1585</v>
      </c>
      <c r="F568" s="220" t="s">
        <v>1586</v>
      </c>
      <c r="G568" s="221" t="s">
        <v>644</v>
      </c>
      <c r="H568" s="222">
        <v>1</v>
      </c>
      <c r="I568" s="223"/>
      <c r="J568" s="224">
        <f>ROUND(I568*H568,2)</f>
        <v>0</v>
      </c>
      <c r="K568" s="225"/>
      <c r="L568" s="43"/>
      <c r="M568" s="233" t="s">
        <v>1</v>
      </c>
      <c r="N568" s="234" t="s">
        <v>39</v>
      </c>
      <c r="O568" s="90"/>
      <c r="P568" s="235">
        <f>O568*H568</f>
        <v>0</v>
      </c>
      <c r="Q568" s="235">
        <v>0</v>
      </c>
      <c r="R568" s="235">
        <f>Q568*H568</f>
        <v>0</v>
      </c>
      <c r="S568" s="235">
        <v>0</v>
      </c>
      <c r="T568" s="236">
        <f>S568*H568</f>
        <v>0</v>
      </c>
      <c r="U568" s="37"/>
      <c r="V568" s="37"/>
      <c r="W568" s="37"/>
      <c r="X568" s="37"/>
      <c r="Y568" s="37"/>
      <c r="Z568" s="37"/>
      <c r="AA568" s="37"/>
      <c r="AB568" s="37"/>
      <c r="AC568" s="37"/>
      <c r="AD568" s="37"/>
      <c r="AE568" s="37"/>
      <c r="AR568" s="231" t="s">
        <v>172</v>
      </c>
      <c r="AT568" s="231" t="s">
        <v>135</v>
      </c>
      <c r="AU568" s="231" t="s">
        <v>84</v>
      </c>
      <c r="AY568" s="16" t="s">
        <v>133</v>
      </c>
      <c r="BE568" s="232">
        <f>IF(N568="základní",J568,0)</f>
        <v>0</v>
      </c>
      <c r="BF568" s="232">
        <f>IF(N568="snížená",J568,0)</f>
        <v>0</v>
      </c>
      <c r="BG568" s="232">
        <f>IF(N568="zákl. přenesená",J568,0)</f>
        <v>0</v>
      </c>
      <c r="BH568" s="232">
        <f>IF(N568="sníž. přenesená",J568,0)</f>
        <v>0</v>
      </c>
      <c r="BI568" s="232">
        <f>IF(N568="nulová",J568,0)</f>
        <v>0</v>
      </c>
      <c r="BJ568" s="16" t="s">
        <v>82</v>
      </c>
      <c r="BK568" s="232">
        <f>ROUND(I568*H568,2)</f>
        <v>0</v>
      </c>
      <c r="BL568" s="16" t="s">
        <v>172</v>
      </c>
      <c r="BM568" s="231" t="s">
        <v>1587</v>
      </c>
    </row>
    <row r="569" s="2" customFormat="1" ht="24.15" customHeight="1">
      <c r="A569" s="37"/>
      <c r="B569" s="38"/>
      <c r="C569" s="218" t="s">
        <v>1588</v>
      </c>
      <c r="D569" s="218" t="s">
        <v>135</v>
      </c>
      <c r="E569" s="219" t="s">
        <v>1589</v>
      </c>
      <c r="F569" s="220" t="s">
        <v>1590</v>
      </c>
      <c r="G569" s="221" t="s">
        <v>644</v>
      </c>
      <c r="H569" s="222">
        <v>1</v>
      </c>
      <c r="I569" s="223"/>
      <c r="J569" s="224">
        <f>ROUND(I569*H569,2)</f>
        <v>0</v>
      </c>
      <c r="K569" s="225"/>
      <c r="L569" s="43"/>
      <c r="M569" s="233" t="s">
        <v>1</v>
      </c>
      <c r="N569" s="234" t="s">
        <v>39</v>
      </c>
      <c r="O569" s="90"/>
      <c r="P569" s="235">
        <f>O569*H569</f>
        <v>0</v>
      </c>
      <c r="Q569" s="235">
        <v>0</v>
      </c>
      <c r="R569" s="235">
        <f>Q569*H569</f>
        <v>0</v>
      </c>
      <c r="S569" s="235">
        <v>0</v>
      </c>
      <c r="T569" s="236">
        <f>S569*H569</f>
        <v>0</v>
      </c>
      <c r="U569" s="37"/>
      <c r="V569" s="37"/>
      <c r="W569" s="37"/>
      <c r="X569" s="37"/>
      <c r="Y569" s="37"/>
      <c r="Z569" s="37"/>
      <c r="AA569" s="37"/>
      <c r="AB569" s="37"/>
      <c r="AC569" s="37"/>
      <c r="AD569" s="37"/>
      <c r="AE569" s="37"/>
      <c r="AR569" s="231" t="s">
        <v>172</v>
      </c>
      <c r="AT569" s="231" t="s">
        <v>135</v>
      </c>
      <c r="AU569" s="231" t="s">
        <v>84</v>
      </c>
      <c r="AY569" s="16" t="s">
        <v>133</v>
      </c>
      <c r="BE569" s="232">
        <f>IF(N569="základní",J569,0)</f>
        <v>0</v>
      </c>
      <c r="BF569" s="232">
        <f>IF(N569="snížená",J569,0)</f>
        <v>0</v>
      </c>
      <c r="BG569" s="232">
        <f>IF(N569="zákl. přenesená",J569,0)</f>
        <v>0</v>
      </c>
      <c r="BH569" s="232">
        <f>IF(N569="sníž. přenesená",J569,0)</f>
        <v>0</v>
      </c>
      <c r="BI569" s="232">
        <f>IF(N569="nulová",J569,0)</f>
        <v>0</v>
      </c>
      <c r="BJ569" s="16" t="s">
        <v>82</v>
      </c>
      <c r="BK569" s="232">
        <f>ROUND(I569*H569,2)</f>
        <v>0</v>
      </c>
      <c r="BL569" s="16" t="s">
        <v>172</v>
      </c>
      <c r="BM569" s="231" t="s">
        <v>1591</v>
      </c>
    </row>
    <row r="570" s="2" customFormat="1" ht="24.15" customHeight="1">
      <c r="A570" s="37"/>
      <c r="B570" s="38"/>
      <c r="C570" s="218" t="s">
        <v>1592</v>
      </c>
      <c r="D570" s="218" t="s">
        <v>135</v>
      </c>
      <c r="E570" s="219" t="s">
        <v>1593</v>
      </c>
      <c r="F570" s="220" t="s">
        <v>1594</v>
      </c>
      <c r="G570" s="221" t="s">
        <v>644</v>
      </c>
      <c r="H570" s="222">
        <v>1</v>
      </c>
      <c r="I570" s="223"/>
      <c r="J570" s="224">
        <f>ROUND(I570*H570,2)</f>
        <v>0</v>
      </c>
      <c r="K570" s="225"/>
      <c r="L570" s="43"/>
      <c r="M570" s="233" t="s">
        <v>1</v>
      </c>
      <c r="N570" s="234" t="s">
        <v>39</v>
      </c>
      <c r="O570" s="90"/>
      <c r="P570" s="235">
        <f>O570*H570</f>
        <v>0</v>
      </c>
      <c r="Q570" s="235">
        <v>0</v>
      </c>
      <c r="R570" s="235">
        <f>Q570*H570</f>
        <v>0</v>
      </c>
      <c r="S570" s="235">
        <v>0</v>
      </c>
      <c r="T570" s="236">
        <f>S570*H570</f>
        <v>0</v>
      </c>
      <c r="U570" s="37"/>
      <c r="V570" s="37"/>
      <c r="W570" s="37"/>
      <c r="X570" s="37"/>
      <c r="Y570" s="37"/>
      <c r="Z570" s="37"/>
      <c r="AA570" s="37"/>
      <c r="AB570" s="37"/>
      <c r="AC570" s="37"/>
      <c r="AD570" s="37"/>
      <c r="AE570" s="37"/>
      <c r="AR570" s="231" t="s">
        <v>172</v>
      </c>
      <c r="AT570" s="231" t="s">
        <v>135</v>
      </c>
      <c r="AU570" s="231" t="s">
        <v>84</v>
      </c>
      <c r="AY570" s="16" t="s">
        <v>133</v>
      </c>
      <c r="BE570" s="232">
        <f>IF(N570="základní",J570,0)</f>
        <v>0</v>
      </c>
      <c r="BF570" s="232">
        <f>IF(N570="snížená",J570,0)</f>
        <v>0</v>
      </c>
      <c r="BG570" s="232">
        <f>IF(N570="zákl. přenesená",J570,0)</f>
        <v>0</v>
      </c>
      <c r="BH570" s="232">
        <f>IF(N570="sníž. přenesená",J570,0)</f>
        <v>0</v>
      </c>
      <c r="BI570" s="232">
        <f>IF(N570="nulová",J570,0)</f>
        <v>0</v>
      </c>
      <c r="BJ570" s="16" t="s">
        <v>82</v>
      </c>
      <c r="BK570" s="232">
        <f>ROUND(I570*H570,2)</f>
        <v>0</v>
      </c>
      <c r="BL570" s="16" t="s">
        <v>172</v>
      </c>
      <c r="BM570" s="231" t="s">
        <v>1595</v>
      </c>
    </row>
    <row r="571" s="2" customFormat="1" ht="24.15" customHeight="1">
      <c r="A571" s="37"/>
      <c r="B571" s="38"/>
      <c r="C571" s="218" t="s">
        <v>1596</v>
      </c>
      <c r="D571" s="218" t="s">
        <v>135</v>
      </c>
      <c r="E571" s="219" t="s">
        <v>1597</v>
      </c>
      <c r="F571" s="220" t="s">
        <v>1598</v>
      </c>
      <c r="G571" s="221" t="s">
        <v>644</v>
      </c>
      <c r="H571" s="222">
        <v>1</v>
      </c>
      <c r="I571" s="223"/>
      <c r="J571" s="224">
        <f>ROUND(I571*H571,2)</f>
        <v>0</v>
      </c>
      <c r="K571" s="225"/>
      <c r="L571" s="43"/>
      <c r="M571" s="233" t="s">
        <v>1</v>
      </c>
      <c r="N571" s="234" t="s">
        <v>39</v>
      </c>
      <c r="O571" s="90"/>
      <c r="P571" s="235">
        <f>O571*H571</f>
        <v>0</v>
      </c>
      <c r="Q571" s="235">
        <v>0</v>
      </c>
      <c r="R571" s="235">
        <f>Q571*H571</f>
        <v>0</v>
      </c>
      <c r="S571" s="235">
        <v>0</v>
      </c>
      <c r="T571" s="236">
        <f>S571*H571</f>
        <v>0</v>
      </c>
      <c r="U571" s="37"/>
      <c r="V571" s="37"/>
      <c r="W571" s="37"/>
      <c r="X571" s="37"/>
      <c r="Y571" s="37"/>
      <c r="Z571" s="37"/>
      <c r="AA571" s="37"/>
      <c r="AB571" s="37"/>
      <c r="AC571" s="37"/>
      <c r="AD571" s="37"/>
      <c r="AE571" s="37"/>
      <c r="AR571" s="231" t="s">
        <v>172</v>
      </c>
      <c r="AT571" s="231" t="s">
        <v>135</v>
      </c>
      <c r="AU571" s="231" t="s">
        <v>84</v>
      </c>
      <c r="AY571" s="16" t="s">
        <v>133</v>
      </c>
      <c r="BE571" s="232">
        <f>IF(N571="základní",J571,0)</f>
        <v>0</v>
      </c>
      <c r="BF571" s="232">
        <f>IF(N571="snížená",J571,0)</f>
        <v>0</v>
      </c>
      <c r="BG571" s="232">
        <f>IF(N571="zákl. přenesená",J571,0)</f>
        <v>0</v>
      </c>
      <c r="BH571" s="232">
        <f>IF(N571="sníž. přenesená",J571,0)</f>
        <v>0</v>
      </c>
      <c r="BI571" s="232">
        <f>IF(N571="nulová",J571,0)</f>
        <v>0</v>
      </c>
      <c r="BJ571" s="16" t="s">
        <v>82</v>
      </c>
      <c r="BK571" s="232">
        <f>ROUND(I571*H571,2)</f>
        <v>0</v>
      </c>
      <c r="BL571" s="16" t="s">
        <v>172</v>
      </c>
      <c r="BM571" s="231" t="s">
        <v>1599</v>
      </c>
    </row>
    <row r="572" s="2" customFormat="1" ht="24.15" customHeight="1">
      <c r="A572" s="37"/>
      <c r="B572" s="38"/>
      <c r="C572" s="218" t="s">
        <v>1600</v>
      </c>
      <c r="D572" s="218" t="s">
        <v>135</v>
      </c>
      <c r="E572" s="219" t="s">
        <v>1601</v>
      </c>
      <c r="F572" s="220" t="s">
        <v>1602</v>
      </c>
      <c r="G572" s="221" t="s">
        <v>644</v>
      </c>
      <c r="H572" s="222">
        <v>1</v>
      </c>
      <c r="I572" s="223"/>
      <c r="J572" s="224">
        <f>ROUND(I572*H572,2)</f>
        <v>0</v>
      </c>
      <c r="K572" s="225"/>
      <c r="L572" s="43"/>
      <c r="M572" s="233" t="s">
        <v>1</v>
      </c>
      <c r="N572" s="234" t="s">
        <v>39</v>
      </c>
      <c r="O572" s="90"/>
      <c r="P572" s="235">
        <f>O572*H572</f>
        <v>0</v>
      </c>
      <c r="Q572" s="235">
        <v>0</v>
      </c>
      <c r="R572" s="235">
        <f>Q572*H572</f>
        <v>0</v>
      </c>
      <c r="S572" s="235">
        <v>0</v>
      </c>
      <c r="T572" s="236">
        <f>S572*H572</f>
        <v>0</v>
      </c>
      <c r="U572" s="37"/>
      <c r="V572" s="37"/>
      <c r="W572" s="37"/>
      <c r="X572" s="37"/>
      <c r="Y572" s="37"/>
      <c r="Z572" s="37"/>
      <c r="AA572" s="37"/>
      <c r="AB572" s="37"/>
      <c r="AC572" s="37"/>
      <c r="AD572" s="37"/>
      <c r="AE572" s="37"/>
      <c r="AR572" s="231" t="s">
        <v>172</v>
      </c>
      <c r="AT572" s="231" t="s">
        <v>135</v>
      </c>
      <c r="AU572" s="231" t="s">
        <v>84</v>
      </c>
      <c r="AY572" s="16" t="s">
        <v>133</v>
      </c>
      <c r="BE572" s="232">
        <f>IF(N572="základní",J572,0)</f>
        <v>0</v>
      </c>
      <c r="BF572" s="232">
        <f>IF(N572="snížená",J572,0)</f>
        <v>0</v>
      </c>
      <c r="BG572" s="232">
        <f>IF(N572="zákl. přenesená",J572,0)</f>
        <v>0</v>
      </c>
      <c r="BH572" s="232">
        <f>IF(N572="sníž. přenesená",J572,0)</f>
        <v>0</v>
      </c>
      <c r="BI572" s="232">
        <f>IF(N572="nulová",J572,0)</f>
        <v>0</v>
      </c>
      <c r="BJ572" s="16" t="s">
        <v>82</v>
      </c>
      <c r="BK572" s="232">
        <f>ROUND(I572*H572,2)</f>
        <v>0</v>
      </c>
      <c r="BL572" s="16" t="s">
        <v>172</v>
      </c>
      <c r="BM572" s="231" t="s">
        <v>1603</v>
      </c>
    </row>
    <row r="573" s="2" customFormat="1" ht="24.15" customHeight="1">
      <c r="A573" s="37"/>
      <c r="B573" s="38"/>
      <c r="C573" s="218" t="s">
        <v>1604</v>
      </c>
      <c r="D573" s="218" t="s">
        <v>135</v>
      </c>
      <c r="E573" s="219" t="s">
        <v>1605</v>
      </c>
      <c r="F573" s="220" t="s">
        <v>1606</v>
      </c>
      <c r="G573" s="221" t="s">
        <v>644</v>
      </c>
      <c r="H573" s="222">
        <v>1</v>
      </c>
      <c r="I573" s="223"/>
      <c r="J573" s="224">
        <f>ROUND(I573*H573,2)</f>
        <v>0</v>
      </c>
      <c r="K573" s="225"/>
      <c r="L573" s="43"/>
      <c r="M573" s="233" t="s">
        <v>1</v>
      </c>
      <c r="N573" s="234" t="s">
        <v>39</v>
      </c>
      <c r="O573" s="90"/>
      <c r="P573" s="235">
        <f>O573*H573</f>
        <v>0</v>
      </c>
      <c r="Q573" s="235">
        <v>0</v>
      </c>
      <c r="R573" s="235">
        <f>Q573*H573</f>
        <v>0</v>
      </c>
      <c r="S573" s="235">
        <v>0</v>
      </c>
      <c r="T573" s="236">
        <f>S573*H573</f>
        <v>0</v>
      </c>
      <c r="U573" s="37"/>
      <c r="V573" s="37"/>
      <c r="W573" s="37"/>
      <c r="X573" s="37"/>
      <c r="Y573" s="37"/>
      <c r="Z573" s="37"/>
      <c r="AA573" s="37"/>
      <c r="AB573" s="37"/>
      <c r="AC573" s="37"/>
      <c r="AD573" s="37"/>
      <c r="AE573" s="37"/>
      <c r="AR573" s="231" t="s">
        <v>172</v>
      </c>
      <c r="AT573" s="231" t="s">
        <v>135</v>
      </c>
      <c r="AU573" s="231" t="s">
        <v>84</v>
      </c>
      <c r="AY573" s="16" t="s">
        <v>133</v>
      </c>
      <c r="BE573" s="232">
        <f>IF(N573="základní",J573,0)</f>
        <v>0</v>
      </c>
      <c r="BF573" s="232">
        <f>IF(N573="snížená",J573,0)</f>
        <v>0</v>
      </c>
      <c r="BG573" s="232">
        <f>IF(N573="zákl. přenesená",J573,0)</f>
        <v>0</v>
      </c>
      <c r="BH573" s="232">
        <f>IF(N573="sníž. přenesená",J573,0)</f>
        <v>0</v>
      </c>
      <c r="BI573" s="232">
        <f>IF(N573="nulová",J573,0)</f>
        <v>0</v>
      </c>
      <c r="BJ573" s="16" t="s">
        <v>82</v>
      </c>
      <c r="BK573" s="232">
        <f>ROUND(I573*H573,2)</f>
        <v>0</v>
      </c>
      <c r="BL573" s="16" t="s">
        <v>172</v>
      </c>
      <c r="BM573" s="231" t="s">
        <v>1607</v>
      </c>
    </row>
    <row r="574" s="2" customFormat="1" ht="24.15" customHeight="1">
      <c r="A574" s="37"/>
      <c r="B574" s="38"/>
      <c r="C574" s="218" t="s">
        <v>1608</v>
      </c>
      <c r="D574" s="218" t="s">
        <v>135</v>
      </c>
      <c r="E574" s="219" t="s">
        <v>1609</v>
      </c>
      <c r="F574" s="220" t="s">
        <v>1610</v>
      </c>
      <c r="G574" s="221" t="s">
        <v>644</v>
      </c>
      <c r="H574" s="222">
        <v>1</v>
      </c>
      <c r="I574" s="223"/>
      <c r="J574" s="224">
        <f>ROUND(I574*H574,2)</f>
        <v>0</v>
      </c>
      <c r="K574" s="225"/>
      <c r="L574" s="43"/>
      <c r="M574" s="233" t="s">
        <v>1</v>
      </c>
      <c r="N574" s="234" t="s">
        <v>39</v>
      </c>
      <c r="O574" s="90"/>
      <c r="P574" s="235">
        <f>O574*H574</f>
        <v>0</v>
      </c>
      <c r="Q574" s="235">
        <v>0</v>
      </c>
      <c r="R574" s="235">
        <f>Q574*H574</f>
        <v>0</v>
      </c>
      <c r="S574" s="235">
        <v>0</v>
      </c>
      <c r="T574" s="236">
        <f>S574*H574</f>
        <v>0</v>
      </c>
      <c r="U574" s="37"/>
      <c r="V574" s="37"/>
      <c r="W574" s="37"/>
      <c r="X574" s="37"/>
      <c r="Y574" s="37"/>
      <c r="Z574" s="37"/>
      <c r="AA574" s="37"/>
      <c r="AB574" s="37"/>
      <c r="AC574" s="37"/>
      <c r="AD574" s="37"/>
      <c r="AE574" s="37"/>
      <c r="AR574" s="231" t="s">
        <v>172</v>
      </c>
      <c r="AT574" s="231" t="s">
        <v>135</v>
      </c>
      <c r="AU574" s="231" t="s">
        <v>84</v>
      </c>
      <c r="AY574" s="16" t="s">
        <v>133</v>
      </c>
      <c r="BE574" s="232">
        <f>IF(N574="základní",J574,0)</f>
        <v>0</v>
      </c>
      <c r="BF574" s="232">
        <f>IF(N574="snížená",J574,0)</f>
        <v>0</v>
      </c>
      <c r="BG574" s="232">
        <f>IF(N574="zákl. přenesená",J574,0)</f>
        <v>0</v>
      </c>
      <c r="BH574" s="232">
        <f>IF(N574="sníž. přenesená",J574,0)</f>
        <v>0</v>
      </c>
      <c r="BI574" s="232">
        <f>IF(N574="nulová",J574,0)</f>
        <v>0</v>
      </c>
      <c r="BJ574" s="16" t="s">
        <v>82</v>
      </c>
      <c r="BK574" s="232">
        <f>ROUND(I574*H574,2)</f>
        <v>0</v>
      </c>
      <c r="BL574" s="16" t="s">
        <v>172</v>
      </c>
      <c r="BM574" s="231" t="s">
        <v>1611</v>
      </c>
    </row>
    <row r="575" s="2" customFormat="1" ht="24.15" customHeight="1">
      <c r="A575" s="37"/>
      <c r="B575" s="38"/>
      <c r="C575" s="218" t="s">
        <v>1612</v>
      </c>
      <c r="D575" s="218" t="s">
        <v>135</v>
      </c>
      <c r="E575" s="219" t="s">
        <v>1613</v>
      </c>
      <c r="F575" s="220" t="s">
        <v>1614</v>
      </c>
      <c r="G575" s="221" t="s">
        <v>644</v>
      </c>
      <c r="H575" s="222">
        <v>1</v>
      </c>
      <c r="I575" s="223"/>
      <c r="J575" s="224">
        <f>ROUND(I575*H575,2)</f>
        <v>0</v>
      </c>
      <c r="K575" s="225"/>
      <c r="L575" s="43"/>
      <c r="M575" s="233" t="s">
        <v>1</v>
      </c>
      <c r="N575" s="234" t="s">
        <v>39</v>
      </c>
      <c r="O575" s="90"/>
      <c r="P575" s="235">
        <f>O575*H575</f>
        <v>0</v>
      </c>
      <c r="Q575" s="235">
        <v>0</v>
      </c>
      <c r="R575" s="235">
        <f>Q575*H575</f>
        <v>0</v>
      </c>
      <c r="S575" s="235">
        <v>0</v>
      </c>
      <c r="T575" s="236">
        <f>S575*H575</f>
        <v>0</v>
      </c>
      <c r="U575" s="37"/>
      <c r="V575" s="37"/>
      <c r="W575" s="37"/>
      <c r="X575" s="37"/>
      <c r="Y575" s="37"/>
      <c r="Z575" s="37"/>
      <c r="AA575" s="37"/>
      <c r="AB575" s="37"/>
      <c r="AC575" s="37"/>
      <c r="AD575" s="37"/>
      <c r="AE575" s="37"/>
      <c r="AR575" s="231" t="s">
        <v>172</v>
      </c>
      <c r="AT575" s="231" t="s">
        <v>135</v>
      </c>
      <c r="AU575" s="231" t="s">
        <v>84</v>
      </c>
      <c r="AY575" s="16" t="s">
        <v>133</v>
      </c>
      <c r="BE575" s="232">
        <f>IF(N575="základní",J575,0)</f>
        <v>0</v>
      </c>
      <c r="BF575" s="232">
        <f>IF(N575="snížená",J575,0)</f>
        <v>0</v>
      </c>
      <c r="BG575" s="232">
        <f>IF(N575="zákl. přenesená",J575,0)</f>
        <v>0</v>
      </c>
      <c r="BH575" s="232">
        <f>IF(N575="sníž. přenesená",J575,0)</f>
        <v>0</v>
      </c>
      <c r="BI575" s="232">
        <f>IF(N575="nulová",J575,0)</f>
        <v>0</v>
      </c>
      <c r="BJ575" s="16" t="s">
        <v>82</v>
      </c>
      <c r="BK575" s="232">
        <f>ROUND(I575*H575,2)</f>
        <v>0</v>
      </c>
      <c r="BL575" s="16" t="s">
        <v>172</v>
      </c>
      <c r="BM575" s="231" t="s">
        <v>1615</v>
      </c>
    </row>
    <row r="576" s="2" customFormat="1" ht="24.15" customHeight="1">
      <c r="A576" s="37"/>
      <c r="B576" s="38"/>
      <c r="C576" s="218" t="s">
        <v>1616</v>
      </c>
      <c r="D576" s="218" t="s">
        <v>135</v>
      </c>
      <c r="E576" s="219" t="s">
        <v>1617</v>
      </c>
      <c r="F576" s="220" t="s">
        <v>1618</v>
      </c>
      <c r="G576" s="221" t="s">
        <v>644</v>
      </c>
      <c r="H576" s="222">
        <v>1</v>
      </c>
      <c r="I576" s="223"/>
      <c r="J576" s="224">
        <f>ROUND(I576*H576,2)</f>
        <v>0</v>
      </c>
      <c r="K576" s="225"/>
      <c r="L576" s="43"/>
      <c r="M576" s="233" t="s">
        <v>1</v>
      </c>
      <c r="N576" s="234" t="s">
        <v>39</v>
      </c>
      <c r="O576" s="90"/>
      <c r="P576" s="235">
        <f>O576*H576</f>
        <v>0</v>
      </c>
      <c r="Q576" s="235">
        <v>0</v>
      </c>
      <c r="R576" s="235">
        <f>Q576*H576</f>
        <v>0</v>
      </c>
      <c r="S576" s="235">
        <v>0</v>
      </c>
      <c r="T576" s="236">
        <f>S576*H576</f>
        <v>0</v>
      </c>
      <c r="U576" s="37"/>
      <c r="V576" s="37"/>
      <c r="W576" s="37"/>
      <c r="X576" s="37"/>
      <c r="Y576" s="37"/>
      <c r="Z576" s="37"/>
      <c r="AA576" s="37"/>
      <c r="AB576" s="37"/>
      <c r="AC576" s="37"/>
      <c r="AD576" s="37"/>
      <c r="AE576" s="37"/>
      <c r="AR576" s="231" t="s">
        <v>172</v>
      </c>
      <c r="AT576" s="231" t="s">
        <v>135</v>
      </c>
      <c r="AU576" s="231" t="s">
        <v>84</v>
      </c>
      <c r="AY576" s="16" t="s">
        <v>133</v>
      </c>
      <c r="BE576" s="232">
        <f>IF(N576="základní",J576,0)</f>
        <v>0</v>
      </c>
      <c r="BF576" s="232">
        <f>IF(N576="snížená",J576,0)</f>
        <v>0</v>
      </c>
      <c r="BG576" s="232">
        <f>IF(N576="zákl. přenesená",J576,0)</f>
        <v>0</v>
      </c>
      <c r="BH576" s="232">
        <f>IF(N576="sníž. přenesená",J576,0)</f>
        <v>0</v>
      </c>
      <c r="BI576" s="232">
        <f>IF(N576="nulová",J576,0)</f>
        <v>0</v>
      </c>
      <c r="BJ576" s="16" t="s">
        <v>82</v>
      </c>
      <c r="BK576" s="232">
        <f>ROUND(I576*H576,2)</f>
        <v>0</v>
      </c>
      <c r="BL576" s="16" t="s">
        <v>172</v>
      </c>
      <c r="BM576" s="231" t="s">
        <v>1619</v>
      </c>
    </row>
    <row r="577" s="2" customFormat="1" ht="24.15" customHeight="1">
      <c r="A577" s="37"/>
      <c r="B577" s="38"/>
      <c r="C577" s="218" t="s">
        <v>1620</v>
      </c>
      <c r="D577" s="218" t="s">
        <v>135</v>
      </c>
      <c r="E577" s="219" t="s">
        <v>1621</v>
      </c>
      <c r="F577" s="220" t="s">
        <v>1622</v>
      </c>
      <c r="G577" s="221" t="s">
        <v>644</v>
      </c>
      <c r="H577" s="222">
        <v>1</v>
      </c>
      <c r="I577" s="223"/>
      <c r="J577" s="224">
        <f>ROUND(I577*H577,2)</f>
        <v>0</v>
      </c>
      <c r="K577" s="225"/>
      <c r="L577" s="43"/>
      <c r="M577" s="233" t="s">
        <v>1</v>
      </c>
      <c r="N577" s="234" t="s">
        <v>39</v>
      </c>
      <c r="O577" s="90"/>
      <c r="P577" s="235">
        <f>O577*H577</f>
        <v>0</v>
      </c>
      <c r="Q577" s="235">
        <v>0</v>
      </c>
      <c r="R577" s="235">
        <f>Q577*H577</f>
        <v>0</v>
      </c>
      <c r="S577" s="235">
        <v>0</v>
      </c>
      <c r="T577" s="236">
        <f>S577*H577</f>
        <v>0</v>
      </c>
      <c r="U577" s="37"/>
      <c r="V577" s="37"/>
      <c r="W577" s="37"/>
      <c r="X577" s="37"/>
      <c r="Y577" s="37"/>
      <c r="Z577" s="37"/>
      <c r="AA577" s="37"/>
      <c r="AB577" s="37"/>
      <c r="AC577" s="37"/>
      <c r="AD577" s="37"/>
      <c r="AE577" s="37"/>
      <c r="AR577" s="231" t="s">
        <v>172</v>
      </c>
      <c r="AT577" s="231" t="s">
        <v>135</v>
      </c>
      <c r="AU577" s="231" t="s">
        <v>84</v>
      </c>
      <c r="AY577" s="16" t="s">
        <v>133</v>
      </c>
      <c r="BE577" s="232">
        <f>IF(N577="základní",J577,0)</f>
        <v>0</v>
      </c>
      <c r="BF577" s="232">
        <f>IF(N577="snížená",J577,0)</f>
        <v>0</v>
      </c>
      <c r="BG577" s="232">
        <f>IF(N577="zákl. přenesená",J577,0)</f>
        <v>0</v>
      </c>
      <c r="BH577" s="232">
        <f>IF(N577="sníž. přenesená",J577,0)</f>
        <v>0</v>
      </c>
      <c r="BI577" s="232">
        <f>IF(N577="nulová",J577,0)</f>
        <v>0</v>
      </c>
      <c r="BJ577" s="16" t="s">
        <v>82</v>
      </c>
      <c r="BK577" s="232">
        <f>ROUND(I577*H577,2)</f>
        <v>0</v>
      </c>
      <c r="BL577" s="16" t="s">
        <v>172</v>
      </c>
      <c r="BM577" s="231" t="s">
        <v>1623</v>
      </c>
    </row>
    <row r="578" s="2" customFormat="1" ht="24.15" customHeight="1">
      <c r="A578" s="37"/>
      <c r="B578" s="38"/>
      <c r="C578" s="218" t="s">
        <v>1624</v>
      </c>
      <c r="D578" s="218" t="s">
        <v>135</v>
      </c>
      <c r="E578" s="219" t="s">
        <v>1625</v>
      </c>
      <c r="F578" s="220" t="s">
        <v>1626</v>
      </c>
      <c r="G578" s="221" t="s">
        <v>644</v>
      </c>
      <c r="H578" s="222">
        <v>1</v>
      </c>
      <c r="I578" s="223"/>
      <c r="J578" s="224">
        <f>ROUND(I578*H578,2)</f>
        <v>0</v>
      </c>
      <c r="K578" s="225"/>
      <c r="L578" s="43"/>
      <c r="M578" s="233" t="s">
        <v>1</v>
      </c>
      <c r="N578" s="234" t="s">
        <v>39</v>
      </c>
      <c r="O578" s="90"/>
      <c r="P578" s="235">
        <f>O578*H578</f>
        <v>0</v>
      </c>
      <c r="Q578" s="235">
        <v>0</v>
      </c>
      <c r="R578" s="235">
        <f>Q578*H578</f>
        <v>0</v>
      </c>
      <c r="S578" s="235">
        <v>0</v>
      </c>
      <c r="T578" s="236">
        <f>S578*H578</f>
        <v>0</v>
      </c>
      <c r="U578" s="37"/>
      <c r="V578" s="37"/>
      <c r="W578" s="37"/>
      <c r="X578" s="37"/>
      <c r="Y578" s="37"/>
      <c r="Z578" s="37"/>
      <c r="AA578" s="37"/>
      <c r="AB578" s="37"/>
      <c r="AC578" s="37"/>
      <c r="AD578" s="37"/>
      <c r="AE578" s="37"/>
      <c r="AR578" s="231" t="s">
        <v>172</v>
      </c>
      <c r="AT578" s="231" t="s">
        <v>135</v>
      </c>
      <c r="AU578" s="231" t="s">
        <v>84</v>
      </c>
      <c r="AY578" s="16" t="s">
        <v>133</v>
      </c>
      <c r="BE578" s="232">
        <f>IF(N578="základní",J578,0)</f>
        <v>0</v>
      </c>
      <c r="BF578" s="232">
        <f>IF(N578="snížená",J578,0)</f>
        <v>0</v>
      </c>
      <c r="BG578" s="232">
        <f>IF(N578="zákl. přenesená",J578,0)</f>
        <v>0</v>
      </c>
      <c r="BH578" s="232">
        <f>IF(N578="sníž. přenesená",J578,0)</f>
        <v>0</v>
      </c>
      <c r="BI578" s="232">
        <f>IF(N578="nulová",J578,0)</f>
        <v>0</v>
      </c>
      <c r="BJ578" s="16" t="s">
        <v>82</v>
      </c>
      <c r="BK578" s="232">
        <f>ROUND(I578*H578,2)</f>
        <v>0</v>
      </c>
      <c r="BL578" s="16" t="s">
        <v>172</v>
      </c>
      <c r="BM578" s="231" t="s">
        <v>1627</v>
      </c>
    </row>
    <row r="579" s="2" customFormat="1" ht="24.15" customHeight="1">
      <c r="A579" s="37"/>
      <c r="B579" s="38"/>
      <c r="C579" s="218" t="s">
        <v>1628</v>
      </c>
      <c r="D579" s="218" t="s">
        <v>135</v>
      </c>
      <c r="E579" s="219" t="s">
        <v>1629</v>
      </c>
      <c r="F579" s="220" t="s">
        <v>1630</v>
      </c>
      <c r="G579" s="221" t="s">
        <v>644</v>
      </c>
      <c r="H579" s="222">
        <v>1</v>
      </c>
      <c r="I579" s="223"/>
      <c r="J579" s="224">
        <f>ROUND(I579*H579,2)</f>
        <v>0</v>
      </c>
      <c r="K579" s="225"/>
      <c r="L579" s="43"/>
      <c r="M579" s="233" t="s">
        <v>1</v>
      </c>
      <c r="N579" s="234" t="s">
        <v>39</v>
      </c>
      <c r="O579" s="90"/>
      <c r="P579" s="235">
        <f>O579*H579</f>
        <v>0</v>
      </c>
      <c r="Q579" s="235">
        <v>0</v>
      </c>
      <c r="R579" s="235">
        <f>Q579*H579</f>
        <v>0</v>
      </c>
      <c r="S579" s="235">
        <v>0</v>
      </c>
      <c r="T579" s="236">
        <f>S579*H579</f>
        <v>0</v>
      </c>
      <c r="U579" s="37"/>
      <c r="V579" s="37"/>
      <c r="W579" s="37"/>
      <c r="X579" s="37"/>
      <c r="Y579" s="37"/>
      <c r="Z579" s="37"/>
      <c r="AA579" s="37"/>
      <c r="AB579" s="37"/>
      <c r="AC579" s="37"/>
      <c r="AD579" s="37"/>
      <c r="AE579" s="37"/>
      <c r="AR579" s="231" t="s">
        <v>172</v>
      </c>
      <c r="AT579" s="231" t="s">
        <v>135</v>
      </c>
      <c r="AU579" s="231" t="s">
        <v>84</v>
      </c>
      <c r="AY579" s="16" t="s">
        <v>133</v>
      </c>
      <c r="BE579" s="232">
        <f>IF(N579="základní",J579,0)</f>
        <v>0</v>
      </c>
      <c r="BF579" s="232">
        <f>IF(N579="snížená",J579,0)</f>
        <v>0</v>
      </c>
      <c r="BG579" s="232">
        <f>IF(N579="zákl. přenesená",J579,0)</f>
        <v>0</v>
      </c>
      <c r="BH579" s="232">
        <f>IF(N579="sníž. přenesená",J579,0)</f>
        <v>0</v>
      </c>
      <c r="BI579" s="232">
        <f>IF(N579="nulová",J579,0)</f>
        <v>0</v>
      </c>
      <c r="BJ579" s="16" t="s">
        <v>82</v>
      </c>
      <c r="BK579" s="232">
        <f>ROUND(I579*H579,2)</f>
        <v>0</v>
      </c>
      <c r="BL579" s="16" t="s">
        <v>172</v>
      </c>
      <c r="BM579" s="231" t="s">
        <v>1631</v>
      </c>
    </row>
    <row r="580" s="2" customFormat="1" ht="24.15" customHeight="1">
      <c r="A580" s="37"/>
      <c r="B580" s="38"/>
      <c r="C580" s="218" t="s">
        <v>1632</v>
      </c>
      <c r="D580" s="218" t="s">
        <v>135</v>
      </c>
      <c r="E580" s="219" t="s">
        <v>1633</v>
      </c>
      <c r="F580" s="220" t="s">
        <v>1634</v>
      </c>
      <c r="G580" s="221" t="s">
        <v>644</v>
      </c>
      <c r="H580" s="222">
        <v>1</v>
      </c>
      <c r="I580" s="223"/>
      <c r="J580" s="224">
        <f>ROUND(I580*H580,2)</f>
        <v>0</v>
      </c>
      <c r="K580" s="225"/>
      <c r="L580" s="43"/>
      <c r="M580" s="233" t="s">
        <v>1</v>
      </c>
      <c r="N580" s="234" t="s">
        <v>39</v>
      </c>
      <c r="O580" s="90"/>
      <c r="P580" s="235">
        <f>O580*H580</f>
        <v>0</v>
      </c>
      <c r="Q580" s="235">
        <v>0</v>
      </c>
      <c r="R580" s="235">
        <f>Q580*H580</f>
        <v>0</v>
      </c>
      <c r="S580" s="235">
        <v>0</v>
      </c>
      <c r="T580" s="236">
        <f>S580*H580</f>
        <v>0</v>
      </c>
      <c r="U580" s="37"/>
      <c r="V580" s="37"/>
      <c r="W580" s="37"/>
      <c r="X580" s="37"/>
      <c r="Y580" s="37"/>
      <c r="Z580" s="37"/>
      <c r="AA580" s="37"/>
      <c r="AB580" s="37"/>
      <c r="AC580" s="37"/>
      <c r="AD580" s="37"/>
      <c r="AE580" s="37"/>
      <c r="AR580" s="231" t="s">
        <v>172</v>
      </c>
      <c r="AT580" s="231" t="s">
        <v>135</v>
      </c>
      <c r="AU580" s="231" t="s">
        <v>84</v>
      </c>
      <c r="AY580" s="16" t="s">
        <v>133</v>
      </c>
      <c r="BE580" s="232">
        <f>IF(N580="základní",J580,0)</f>
        <v>0</v>
      </c>
      <c r="BF580" s="232">
        <f>IF(N580="snížená",J580,0)</f>
        <v>0</v>
      </c>
      <c r="BG580" s="232">
        <f>IF(N580="zákl. přenesená",J580,0)</f>
        <v>0</v>
      </c>
      <c r="BH580" s="232">
        <f>IF(N580="sníž. přenesená",J580,0)</f>
        <v>0</v>
      </c>
      <c r="BI580" s="232">
        <f>IF(N580="nulová",J580,0)</f>
        <v>0</v>
      </c>
      <c r="BJ580" s="16" t="s">
        <v>82</v>
      </c>
      <c r="BK580" s="232">
        <f>ROUND(I580*H580,2)</f>
        <v>0</v>
      </c>
      <c r="BL580" s="16" t="s">
        <v>172</v>
      </c>
      <c r="BM580" s="231" t="s">
        <v>1635</v>
      </c>
    </row>
    <row r="581" s="2" customFormat="1" ht="24.15" customHeight="1">
      <c r="A581" s="37"/>
      <c r="B581" s="38"/>
      <c r="C581" s="218" t="s">
        <v>1636</v>
      </c>
      <c r="D581" s="218" t="s">
        <v>135</v>
      </c>
      <c r="E581" s="219" t="s">
        <v>1637</v>
      </c>
      <c r="F581" s="220" t="s">
        <v>1638</v>
      </c>
      <c r="G581" s="221" t="s">
        <v>644</v>
      </c>
      <c r="H581" s="222">
        <v>1</v>
      </c>
      <c r="I581" s="223"/>
      <c r="J581" s="224">
        <f>ROUND(I581*H581,2)</f>
        <v>0</v>
      </c>
      <c r="K581" s="225"/>
      <c r="L581" s="43"/>
      <c r="M581" s="233" t="s">
        <v>1</v>
      </c>
      <c r="N581" s="234" t="s">
        <v>39</v>
      </c>
      <c r="O581" s="90"/>
      <c r="P581" s="235">
        <f>O581*H581</f>
        <v>0</v>
      </c>
      <c r="Q581" s="235">
        <v>0</v>
      </c>
      <c r="R581" s="235">
        <f>Q581*H581</f>
        <v>0</v>
      </c>
      <c r="S581" s="235">
        <v>0</v>
      </c>
      <c r="T581" s="236">
        <f>S581*H581</f>
        <v>0</v>
      </c>
      <c r="U581" s="37"/>
      <c r="V581" s="37"/>
      <c r="W581" s="37"/>
      <c r="X581" s="37"/>
      <c r="Y581" s="37"/>
      <c r="Z581" s="37"/>
      <c r="AA581" s="37"/>
      <c r="AB581" s="37"/>
      <c r="AC581" s="37"/>
      <c r="AD581" s="37"/>
      <c r="AE581" s="37"/>
      <c r="AR581" s="231" t="s">
        <v>172</v>
      </c>
      <c r="AT581" s="231" t="s">
        <v>135</v>
      </c>
      <c r="AU581" s="231" t="s">
        <v>84</v>
      </c>
      <c r="AY581" s="16" t="s">
        <v>133</v>
      </c>
      <c r="BE581" s="232">
        <f>IF(N581="základní",J581,0)</f>
        <v>0</v>
      </c>
      <c r="BF581" s="232">
        <f>IF(N581="snížená",J581,0)</f>
        <v>0</v>
      </c>
      <c r="BG581" s="232">
        <f>IF(N581="zákl. přenesená",J581,0)</f>
        <v>0</v>
      </c>
      <c r="BH581" s="232">
        <f>IF(N581="sníž. přenesená",J581,0)</f>
        <v>0</v>
      </c>
      <c r="BI581" s="232">
        <f>IF(N581="nulová",J581,0)</f>
        <v>0</v>
      </c>
      <c r="BJ581" s="16" t="s">
        <v>82</v>
      </c>
      <c r="BK581" s="232">
        <f>ROUND(I581*H581,2)</f>
        <v>0</v>
      </c>
      <c r="BL581" s="16" t="s">
        <v>172</v>
      </c>
      <c r="BM581" s="231" t="s">
        <v>1639</v>
      </c>
    </row>
    <row r="582" s="2" customFormat="1" ht="24.15" customHeight="1">
      <c r="A582" s="37"/>
      <c r="B582" s="38"/>
      <c r="C582" s="218" t="s">
        <v>1640</v>
      </c>
      <c r="D582" s="218" t="s">
        <v>135</v>
      </c>
      <c r="E582" s="219" t="s">
        <v>1641</v>
      </c>
      <c r="F582" s="220" t="s">
        <v>1642</v>
      </c>
      <c r="G582" s="221" t="s">
        <v>644</v>
      </c>
      <c r="H582" s="222">
        <v>1</v>
      </c>
      <c r="I582" s="223"/>
      <c r="J582" s="224">
        <f>ROUND(I582*H582,2)</f>
        <v>0</v>
      </c>
      <c r="K582" s="225"/>
      <c r="L582" s="43"/>
      <c r="M582" s="233" t="s">
        <v>1</v>
      </c>
      <c r="N582" s="234" t="s">
        <v>39</v>
      </c>
      <c r="O582" s="90"/>
      <c r="P582" s="235">
        <f>O582*H582</f>
        <v>0</v>
      </c>
      <c r="Q582" s="235">
        <v>0</v>
      </c>
      <c r="R582" s="235">
        <f>Q582*H582</f>
        <v>0</v>
      </c>
      <c r="S582" s="235">
        <v>0</v>
      </c>
      <c r="T582" s="236">
        <f>S582*H582</f>
        <v>0</v>
      </c>
      <c r="U582" s="37"/>
      <c r="V582" s="37"/>
      <c r="W582" s="37"/>
      <c r="X582" s="37"/>
      <c r="Y582" s="37"/>
      <c r="Z582" s="37"/>
      <c r="AA582" s="37"/>
      <c r="AB582" s="37"/>
      <c r="AC582" s="37"/>
      <c r="AD582" s="37"/>
      <c r="AE582" s="37"/>
      <c r="AR582" s="231" t="s">
        <v>172</v>
      </c>
      <c r="AT582" s="231" t="s">
        <v>135</v>
      </c>
      <c r="AU582" s="231" t="s">
        <v>84</v>
      </c>
      <c r="AY582" s="16" t="s">
        <v>133</v>
      </c>
      <c r="BE582" s="232">
        <f>IF(N582="základní",J582,0)</f>
        <v>0</v>
      </c>
      <c r="BF582" s="232">
        <f>IF(N582="snížená",J582,0)</f>
        <v>0</v>
      </c>
      <c r="BG582" s="232">
        <f>IF(N582="zákl. přenesená",J582,0)</f>
        <v>0</v>
      </c>
      <c r="BH582" s="232">
        <f>IF(N582="sníž. přenesená",J582,0)</f>
        <v>0</v>
      </c>
      <c r="BI582" s="232">
        <f>IF(N582="nulová",J582,0)</f>
        <v>0</v>
      </c>
      <c r="BJ582" s="16" t="s">
        <v>82</v>
      </c>
      <c r="BK582" s="232">
        <f>ROUND(I582*H582,2)</f>
        <v>0</v>
      </c>
      <c r="BL582" s="16" t="s">
        <v>172</v>
      </c>
      <c r="BM582" s="231" t="s">
        <v>1643</v>
      </c>
    </row>
    <row r="583" s="2" customFormat="1" ht="24.15" customHeight="1">
      <c r="A583" s="37"/>
      <c r="B583" s="38"/>
      <c r="C583" s="218" t="s">
        <v>1644</v>
      </c>
      <c r="D583" s="218" t="s">
        <v>135</v>
      </c>
      <c r="E583" s="219" t="s">
        <v>1645</v>
      </c>
      <c r="F583" s="220" t="s">
        <v>1646</v>
      </c>
      <c r="G583" s="221" t="s">
        <v>644</v>
      </c>
      <c r="H583" s="222">
        <v>1</v>
      </c>
      <c r="I583" s="223"/>
      <c r="J583" s="224">
        <f>ROUND(I583*H583,2)</f>
        <v>0</v>
      </c>
      <c r="K583" s="225"/>
      <c r="L583" s="43"/>
      <c r="M583" s="233" t="s">
        <v>1</v>
      </c>
      <c r="N583" s="234" t="s">
        <v>39</v>
      </c>
      <c r="O583" s="90"/>
      <c r="P583" s="235">
        <f>O583*H583</f>
        <v>0</v>
      </c>
      <c r="Q583" s="235">
        <v>0</v>
      </c>
      <c r="R583" s="235">
        <f>Q583*H583</f>
        <v>0</v>
      </c>
      <c r="S583" s="235">
        <v>0</v>
      </c>
      <c r="T583" s="236">
        <f>S583*H583</f>
        <v>0</v>
      </c>
      <c r="U583" s="37"/>
      <c r="V583" s="37"/>
      <c r="W583" s="37"/>
      <c r="X583" s="37"/>
      <c r="Y583" s="37"/>
      <c r="Z583" s="37"/>
      <c r="AA583" s="37"/>
      <c r="AB583" s="37"/>
      <c r="AC583" s="37"/>
      <c r="AD583" s="37"/>
      <c r="AE583" s="37"/>
      <c r="AR583" s="231" t="s">
        <v>172</v>
      </c>
      <c r="AT583" s="231" t="s">
        <v>135</v>
      </c>
      <c r="AU583" s="231" t="s">
        <v>84</v>
      </c>
      <c r="AY583" s="16" t="s">
        <v>133</v>
      </c>
      <c r="BE583" s="232">
        <f>IF(N583="základní",J583,0)</f>
        <v>0</v>
      </c>
      <c r="BF583" s="232">
        <f>IF(N583="snížená",J583,0)</f>
        <v>0</v>
      </c>
      <c r="BG583" s="232">
        <f>IF(N583="zákl. přenesená",J583,0)</f>
        <v>0</v>
      </c>
      <c r="BH583" s="232">
        <f>IF(N583="sníž. přenesená",J583,0)</f>
        <v>0</v>
      </c>
      <c r="BI583" s="232">
        <f>IF(N583="nulová",J583,0)</f>
        <v>0</v>
      </c>
      <c r="BJ583" s="16" t="s">
        <v>82</v>
      </c>
      <c r="BK583" s="232">
        <f>ROUND(I583*H583,2)</f>
        <v>0</v>
      </c>
      <c r="BL583" s="16" t="s">
        <v>172</v>
      </c>
      <c r="BM583" s="231" t="s">
        <v>1647</v>
      </c>
    </row>
    <row r="584" s="2" customFormat="1" ht="24.15" customHeight="1">
      <c r="A584" s="37"/>
      <c r="B584" s="38"/>
      <c r="C584" s="218" t="s">
        <v>1648</v>
      </c>
      <c r="D584" s="218" t="s">
        <v>135</v>
      </c>
      <c r="E584" s="219" t="s">
        <v>1649</v>
      </c>
      <c r="F584" s="220" t="s">
        <v>1650</v>
      </c>
      <c r="G584" s="221" t="s">
        <v>644</v>
      </c>
      <c r="H584" s="222">
        <v>1</v>
      </c>
      <c r="I584" s="223"/>
      <c r="J584" s="224">
        <f>ROUND(I584*H584,2)</f>
        <v>0</v>
      </c>
      <c r="K584" s="225"/>
      <c r="L584" s="43"/>
      <c r="M584" s="233" t="s">
        <v>1</v>
      </c>
      <c r="N584" s="234" t="s">
        <v>39</v>
      </c>
      <c r="O584" s="90"/>
      <c r="P584" s="235">
        <f>O584*H584</f>
        <v>0</v>
      </c>
      <c r="Q584" s="235">
        <v>0</v>
      </c>
      <c r="R584" s="235">
        <f>Q584*H584</f>
        <v>0</v>
      </c>
      <c r="S584" s="235">
        <v>0</v>
      </c>
      <c r="T584" s="236">
        <f>S584*H584</f>
        <v>0</v>
      </c>
      <c r="U584" s="37"/>
      <c r="V584" s="37"/>
      <c r="W584" s="37"/>
      <c r="X584" s="37"/>
      <c r="Y584" s="37"/>
      <c r="Z584" s="37"/>
      <c r="AA584" s="37"/>
      <c r="AB584" s="37"/>
      <c r="AC584" s="37"/>
      <c r="AD584" s="37"/>
      <c r="AE584" s="37"/>
      <c r="AR584" s="231" t="s">
        <v>172</v>
      </c>
      <c r="AT584" s="231" t="s">
        <v>135</v>
      </c>
      <c r="AU584" s="231" t="s">
        <v>84</v>
      </c>
      <c r="AY584" s="16" t="s">
        <v>133</v>
      </c>
      <c r="BE584" s="232">
        <f>IF(N584="základní",J584,0)</f>
        <v>0</v>
      </c>
      <c r="BF584" s="232">
        <f>IF(N584="snížená",J584,0)</f>
        <v>0</v>
      </c>
      <c r="BG584" s="232">
        <f>IF(N584="zákl. přenesená",J584,0)</f>
        <v>0</v>
      </c>
      <c r="BH584" s="232">
        <f>IF(N584="sníž. přenesená",J584,0)</f>
        <v>0</v>
      </c>
      <c r="BI584" s="232">
        <f>IF(N584="nulová",J584,0)</f>
        <v>0</v>
      </c>
      <c r="BJ584" s="16" t="s">
        <v>82</v>
      </c>
      <c r="BK584" s="232">
        <f>ROUND(I584*H584,2)</f>
        <v>0</v>
      </c>
      <c r="BL584" s="16" t="s">
        <v>172</v>
      </c>
      <c r="BM584" s="231" t="s">
        <v>1651</v>
      </c>
    </row>
    <row r="585" s="2" customFormat="1" ht="24.15" customHeight="1">
      <c r="A585" s="37"/>
      <c r="B585" s="38"/>
      <c r="C585" s="218" t="s">
        <v>1652</v>
      </c>
      <c r="D585" s="218" t="s">
        <v>135</v>
      </c>
      <c r="E585" s="219" t="s">
        <v>1653</v>
      </c>
      <c r="F585" s="220" t="s">
        <v>1654</v>
      </c>
      <c r="G585" s="221" t="s">
        <v>644</v>
      </c>
      <c r="H585" s="222">
        <v>1</v>
      </c>
      <c r="I585" s="223"/>
      <c r="J585" s="224">
        <f>ROUND(I585*H585,2)</f>
        <v>0</v>
      </c>
      <c r="K585" s="225"/>
      <c r="L585" s="43"/>
      <c r="M585" s="233" t="s">
        <v>1</v>
      </c>
      <c r="N585" s="234" t="s">
        <v>39</v>
      </c>
      <c r="O585" s="90"/>
      <c r="P585" s="235">
        <f>O585*H585</f>
        <v>0</v>
      </c>
      <c r="Q585" s="235">
        <v>0</v>
      </c>
      <c r="R585" s="235">
        <f>Q585*H585</f>
        <v>0</v>
      </c>
      <c r="S585" s="235">
        <v>0</v>
      </c>
      <c r="T585" s="236">
        <f>S585*H585</f>
        <v>0</v>
      </c>
      <c r="U585" s="37"/>
      <c r="V585" s="37"/>
      <c r="W585" s="37"/>
      <c r="X585" s="37"/>
      <c r="Y585" s="37"/>
      <c r="Z585" s="37"/>
      <c r="AA585" s="37"/>
      <c r="AB585" s="37"/>
      <c r="AC585" s="37"/>
      <c r="AD585" s="37"/>
      <c r="AE585" s="37"/>
      <c r="AR585" s="231" t="s">
        <v>172</v>
      </c>
      <c r="AT585" s="231" t="s">
        <v>135</v>
      </c>
      <c r="AU585" s="231" t="s">
        <v>84</v>
      </c>
      <c r="AY585" s="16" t="s">
        <v>133</v>
      </c>
      <c r="BE585" s="232">
        <f>IF(N585="základní",J585,0)</f>
        <v>0</v>
      </c>
      <c r="BF585" s="232">
        <f>IF(N585="snížená",J585,0)</f>
        <v>0</v>
      </c>
      <c r="BG585" s="232">
        <f>IF(N585="zákl. přenesená",J585,0)</f>
        <v>0</v>
      </c>
      <c r="BH585" s="232">
        <f>IF(N585="sníž. přenesená",J585,0)</f>
        <v>0</v>
      </c>
      <c r="BI585" s="232">
        <f>IF(N585="nulová",J585,0)</f>
        <v>0</v>
      </c>
      <c r="BJ585" s="16" t="s">
        <v>82</v>
      </c>
      <c r="BK585" s="232">
        <f>ROUND(I585*H585,2)</f>
        <v>0</v>
      </c>
      <c r="BL585" s="16" t="s">
        <v>172</v>
      </c>
      <c r="BM585" s="231" t="s">
        <v>1655</v>
      </c>
    </row>
    <row r="586" s="2" customFormat="1" ht="24.15" customHeight="1">
      <c r="A586" s="37"/>
      <c r="B586" s="38"/>
      <c r="C586" s="218" t="s">
        <v>1656</v>
      </c>
      <c r="D586" s="218" t="s">
        <v>135</v>
      </c>
      <c r="E586" s="219" t="s">
        <v>1657</v>
      </c>
      <c r="F586" s="220" t="s">
        <v>1658</v>
      </c>
      <c r="G586" s="221" t="s">
        <v>644</v>
      </c>
      <c r="H586" s="222">
        <v>1</v>
      </c>
      <c r="I586" s="223"/>
      <c r="J586" s="224">
        <f>ROUND(I586*H586,2)</f>
        <v>0</v>
      </c>
      <c r="K586" s="225"/>
      <c r="L586" s="43"/>
      <c r="M586" s="233" t="s">
        <v>1</v>
      </c>
      <c r="N586" s="234" t="s">
        <v>39</v>
      </c>
      <c r="O586" s="90"/>
      <c r="P586" s="235">
        <f>O586*H586</f>
        <v>0</v>
      </c>
      <c r="Q586" s="235">
        <v>0</v>
      </c>
      <c r="R586" s="235">
        <f>Q586*H586</f>
        <v>0</v>
      </c>
      <c r="S586" s="235">
        <v>0</v>
      </c>
      <c r="T586" s="236">
        <f>S586*H586</f>
        <v>0</v>
      </c>
      <c r="U586" s="37"/>
      <c r="V586" s="37"/>
      <c r="W586" s="37"/>
      <c r="X586" s="37"/>
      <c r="Y586" s="37"/>
      <c r="Z586" s="37"/>
      <c r="AA586" s="37"/>
      <c r="AB586" s="37"/>
      <c r="AC586" s="37"/>
      <c r="AD586" s="37"/>
      <c r="AE586" s="37"/>
      <c r="AR586" s="231" t="s">
        <v>172</v>
      </c>
      <c r="AT586" s="231" t="s">
        <v>135</v>
      </c>
      <c r="AU586" s="231" t="s">
        <v>84</v>
      </c>
      <c r="AY586" s="16" t="s">
        <v>133</v>
      </c>
      <c r="BE586" s="232">
        <f>IF(N586="základní",J586,0)</f>
        <v>0</v>
      </c>
      <c r="BF586" s="232">
        <f>IF(N586="snížená",J586,0)</f>
        <v>0</v>
      </c>
      <c r="BG586" s="232">
        <f>IF(N586="zákl. přenesená",J586,0)</f>
        <v>0</v>
      </c>
      <c r="BH586" s="232">
        <f>IF(N586="sníž. přenesená",J586,0)</f>
        <v>0</v>
      </c>
      <c r="BI586" s="232">
        <f>IF(N586="nulová",J586,0)</f>
        <v>0</v>
      </c>
      <c r="BJ586" s="16" t="s">
        <v>82</v>
      </c>
      <c r="BK586" s="232">
        <f>ROUND(I586*H586,2)</f>
        <v>0</v>
      </c>
      <c r="BL586" s="16" t="s">
        <v>172</v>
      </c>
      <c r="BM586" s="231" t="s">
        <v>1659</v>
      </c>
    </row>
    <row r="587" s="2" customFormat="1" ht="24.15" customHeight="1">
      <c r="A587" s="37"/>
      <c r="B587" s="38"/>
      <c r="C587" s="218" t="s">
        <v>1660</v>
      </c>
      <c r="D587" s="218" t="s">
        <v>135</v>
      </c>
      <c r="E587" s="219" t="s">
        <v>1661</v>
      </c>
      <c r="F587" s="220" t="s">
        <v>1662</v>
      </c>
      <c r="G587" s="221" t="s">
        <v>644</v>
      </c>
      <c r="H587" s="222">
        <v>1</v>
      </c>
      <c r="I587" s="223"/>
      <c r="J587" s="224">
        <f>ROUND(I587*H587,2)</f>
        <v>0</v>
      </c>
      <c r="K587" s="225"/>
      <c r="L587" s="43"/>
      <c r="M587" s="233" t="s">
        <v>1</v>
      </c>
      <c r="N587" s="234" t="s">
        <v>39</v>
      </c>
      <c r="O587" s="90"/>
      <c r="P587" s="235">
        <f>O587*H587</f>
        <v>0</v>
      </c>
      <c r="Q587" s="235">
        <v>0</v>
      </c>
      <c r="R587" s="235">
        <f>Q587*H587</f>
        <v>0</v>
      </c>
      <c r="S587" s="235">
        <v>0</v>
      </c>
      <c r="T587" s="236">
        <f>S587*H587</f>
        <v>0</v>
      </c>
      <c r="U587" s="37"/>
      <c r="V587" s="37"/>
      <c r="W587" s="37"/>
      <c r="X587" s="37"/>
      <c r="Y587" s="37"/>
      <c r="Z587" s="37"/>
      <c r="AA587" s="37"/>
      <c r="AB587" s="37"/>
      <c r="AC587" s="37"/>
      <c r="AD587" s="37"/>
      <c r="AE587" s="37"/>
      <c r="AR587" s="231" t="s">
        <v>172</v>
      </c>
      <c r="AT587" s="231" t="s">
        <v>135</v>
      </c>
      <c r="AU587" s="231" t="s">
        <v>84</v>
      </c>
      <c r="AY587" s="16" t="s">
        <v>133</v>
      </c>
      <c r="BE587" s="232">
        <f>IF(N587="základní",J587,0)</f>
        <v>0</v>
      </c>
      <c r="BF587" s="232">
        <f>IF(N587="snížená",J587,0)</f>
        <v>0</v>
      </c>
      <c r="BG587" s="232">
        <f>IF(N587="zákl. přenesená",J587,0)</f>
        <v>0</v>
      </c>
      <c r="BH587" s="232">
        <f>IF(N587="sníž. přenesená",J587,0)</f>
        <v>0</v>
      </c>
      <c r="BI587" s="232">
        <f>IF(N587="nulová",J587,0)</f>
        <v>0</v>
      </c>
      <c r="BJ587" s="16" t="s">
        <v>82</v>
      </c>
      <c r="BK587" s="232">
        <f>ROUND(I587*H587,2)</f>
        <v>0</v>
      </c>
      <c r="BL587" s="16" t="s">
        <v>172</v>
      </c>
      <c r="BM587" s="231" t="s">
        <v>1663</v>
      </c>
    </row>
    <row r="588" s="2" customFormat="1" ht="24.15" customHeight="1">
      <c r="A588" s="37"/>
      <c r="B588" s="38"/>
      <c r="C588" s="218" t="s">
        <v>1664</v>
      </c>
      <c r="D588" s="218" t="s">
        <v>135</v>
      </c>
      <c r="E588" s="219" t="s">
        <v>1665</v>
      </c>
      <c r="F588" s="220" t="s">
        <v>1666</v>
      </c>
      <c r="G588" s="221" t="s">
        <v>644</v>
      </c>
      <c r="H588" s="222">
        <v>1</v>
      </c>
      <c r="I588" s="223"/>
      <c r="J588" s="224">
        <f>ROUND(I588*H588,2)</f>
        <v>0</v>
      </c>
      <c r="K588" s="225"/>
      <c r="L588" s="43"/>
      <c r="M588" s="233" t="s">
        <v>1</v>
      </c>
      <c r="N588" s="234" t="s">
        <v>39</v>
      </c>
      <c r="O588" s="90"/>
      <c r="P588" s="235">
        <f>O588*H588</f>
        <v>0</v>
      </c>
      <c r="Q588" s="235">
        <v>0</v>
      </c>
      <c r="R588" s="235">
        <f>Q588*H588</f>
        <v>0</v>
      </c>
      <c r="S588" s="235">
        <v>0</v>
      </c>
      <c r="T588" s="236">
        <f>S588*H588</f>
        <v>0</v>
      </c>
      <c r="U588" s="37"/>
      <c r="V588" s="37"/>
      <c r="W588" s="37"/>
      <c r="X588" s="37"/>
      <c r="Y588" s="37"/>
      <c r="Z588" s="37"/>
      <c r="AA588" s="37"/>
      <c r="AB588" s="37"/>
      <c r="AC588" s="37"/>
      <c r="AD588" s="37"/>
      <c r="AE588" s="37"/>
      <c r="AR588" s="231" t="s">
        <v>172</v>
      </c>
      <c r="AT588" s="231" t="s">
        <v>135</v>
      </c>
      <c r="AU588" s="231" t="s">
        <v>84</v>
      </c>
      <c r="AY588" s="16" t="s">
        <v>133</v>
      </c>
      <c r="BE588" s="232">
        <f>IF(N588="základní",J588,0)</f>
        <v>0</v>
      </c>
      <c r="BF588" s="232">
        <f>IF(N588="snížená",J588,0)</f>
        <v>0</v>
      </c>
      <c r="BG588" s="232">
        <f>IF(N588="zákl. přenesená",J588,0)</f>
        <v>0</v>
      </c>
      <c r="BH588" s="232">
        <f>IF(N588="sníž. přenesená",J588,0)</f>
        <v>0</v>
      </c>
      <c r="BI588" s="232">
        <f>IF(N588="nulová",J588,0)</f>
        <v>0</v>
      </c>
      <c r="BJ588" s="16" t="s">
        <v>82</v>
      </c>
      <c r="BK588" s="232">
        <f>ROUND(I588*H588,2)</f>
        <v>0</v>
      </c>
      <c r="BL588" s="16" t="s">
        <v>172</v>
      </c>
      <c r="BM588" s="231" t="s">
        <v>1667</v>
      </c>
    </row>
    <row r="589" s="2" customFormat="1" ht="24.15" customHeight="1">
      <c r="A589" s="37"/>
      <c r="B589" s="38"/>
      <c r="C589" s="218" t="s">
        <v>1668</v>
      </c>
      <c r="D589" s="218" t="s">
        <v>135</v>
      </c>
      <c r="E589" s="219" t="s">
        <v>1669</v>
      </c>
      <c r="F589" s="220" t="s">
        <v>1670</v>
      </c>
      <c r="G589" s="221" t="s">
        <v>644</v>
      </c>
      <c r="H589" s="222">
        <v>1</v>
      </c>
      <c r="I589" s="223"/>
      <c r="J589" s="224">
        <f>ROUND(I589*H589,2)</f>
        <v>0</v>
      </c>
      <c r="K589" s="225"/>
      <c r="L589" s="43"/>
      <c r="M589" s="233" t="s">
        <v>1</v>
      </c>
      <c r="N589" s="234" t="s">
        <v>39</v>
      </c>
      <c r="O589" s="90"/>
      <c r="P589" s="235">
        <f>O589*H589</f>
        <v>0</v>
      </c>
      <c r="Q589" s="235">
        <v>0</v>
      </c>
      <c r="R589" s="235">
        <f>Q589*H589</f>
        <v>0</v>
      </c>
      <c r="S589" s="235">
        <v>0</v>
      </c>
      <c r="T589" s="236">
        <f>S589*H589</f>
        <v>0</v>
      </c>
      <c r="U589" s="37"/>
      <c r="V589" s="37"/>
      <c r="W589" s="37"/>
      <c r="X589" s="37"/>
      <c r="Y589" s="37"/>
      <c r="Z589" s="37"/>
      <c r="AA589" s="37"/>
      <c r="AB589" s="37"/>
      <c r="AC589" s="37"/>
      <c r="AD589" s="37"/>
      <c r="AE589" s="37"/>
      <c r="AR589" s="231" t="s">
        <v>172</v>
      </c>
      <c r="AT589" s="231" t="s">
        <v>135</v>
      </c>
      <c r="AU589" s="231" t="s">
        <v>84</v>
      </c>
      <c r="AY589" s="16" t="s">
        <v>133</v>
      </c>
      <c r="BE589" s="232">
        <f>IF(N589="základní",J589,0)</f>
        <v>0</v>
      </c>
      <c r="BF589" s="232">
        <f>IF(N589="snížená",J589,0)</f>
        <v>0</v>
      </c>
      <c r="BG589" s="232">
        <f>IF(N589="zákl. přenesená",J589,0)</f>
        <v>0</v>
      </c>
      <c r="BH589" s="232">
        <f>IF(N589="sníž. přenesená",J589,0)</f>
        <v>0</v>
      </c>
      <c r="BI589" s="232">
        <f>IF(N589="nulová",J589,0)</f>
        <v>0</v>
      </c>
      <c r="BJ589" s="16" t="s">
        <v>82</v>
      </c>
      <c r="BK589" s="232">
        <f>ROUND(I589*H589,2)</f>
        <v>0</v>
      </c>
      <c r="BL589" s="16" t="s">
        <v>172</v>
      </c>
      <c r="BM589" s="231" t="s">
        <v>1671</v>
      </c>
    </row>
    <row r="590" s="2" customFormat="1" ht="24.15" customHeight="1">
      <c r="A590" s="37"/>
      <c r="B590" s="38"/>
      <c r="C590" s="218" t="s">
        <v>1672</v>
      </c>
      <c r="D590" s="218" t="s">
        <v>135</v>
      </c>
      <c r="E590" s="219" t="s">
        <v>1673</v>
      </c>
      <c r="F590" s="220" t="s">
        <v>1674</v>
      </c>
      <c r="G590" s="221" t="s">
        <v>644</v>
      </c>
      <c r="H590" s="222">
        <v>1</v>
      </c>
      <c r="I590" s="223"/>
      <c r="J590" s="224">
        <f>ROUND(I590*H590,2)</f>
        <v>0</v>
      </c>
      <c r="K590" s="225"/>
      <c r="L590" s="43"/>
      <c r="M590" s="233" t="s">
        <v>1</v>
      </c>
      <c r="N590" s="234" t="s">
        <v>39</v>
      </c>
      <c r="O590" s="90"/>
      <c r="P590" s="235">
        <f>O590*H590</f>
        <v>0</v>
      </c>
      <c r="Q590" s="235">
        <v>0</v>
      </c>
      <c r="R590" s="235">
        <f>Q590*H590</f>
        <v>0</v>
      </c>
      <c r="S590" s="235">
        <v>0</v>
      </c>
      <c r="T590" s="236">
        <f>S590*H590</f>
        <v>0</v>
      </c>
      <c r="U590" s="37"/>
      <c r="V590" s="37"/>
      <c r="W590" s="37"/>
      <c r="X590" s="37"/>
      <c r="Y590" s="37"/>
      <c r="Z590" s="37"/>
      <c r="AA590" s="37"/>
      <c r="AB590" s="37"/>
      <c r="AC590" s="37"/>
      <c r="AD590" s="37"/>
      <c r="AE590" s="37"/>
      <c r="AR590" s="231" t="s">
        <v>172</v>
      </c>
      <c r="AT590" s="231" t="s">
        <v>135</v>
      </c>
      <c r="AU590" s="231" t="s">
        <v>84</v>
      </c>
      <c r="AY590" s="16" t="s">
        <v>133</v>
      </c>
      <c r="BE590" s="232">
        <f>IF(N590="základní",J590,0)</f>
        <v>0</v>
      </c>
      <c r="BF590" s="232">
        <f>IF(N590="snížená",J590,0)</f>
        <v>0</v>
      </c>
      <c r="BG590" s="232">
        <f>IF(N590="zákl. přenesená",J590,0)</f>
        <v>0</v>
      </c>
      <c r="BH590" s="232">
        <f>IF(N590="sníž. přenesená",J590,0)</f>
        <v>0</v>
      </c>
      <c r="BI590" s="232">
        <f>IF(N590="nulová",J590,0)</f>
        <v>0</v>
      </c>
      <c r="BJ590" s="16" t="s">
        <v>82</v>
      </c>
      <c r="BK590" s="232">
        <f>ROUND(I590*H590,2)</f>
        <v>0</v>
      </c>
      <c r="BL590" s="16" t="s">
        <v>172</v>
      </c>
      <c r="BM590" s="231" t="s">
        <v>1675</v>
      </c>
    </row>
    <row r="591" s="2" customFormat="1" ht="24.15" customHeight="1">
      <c r="A591" s="37"/>
      <c r="B591" s="38"/>
      <c r="C591" s="218" t="s">
        <v>1676</v>
      </c>
      <c r="D591" s="218" t="s">
        <v>135</v>
      </c>
      <c r="E591" s="219" t="s">
        <v>1677</v>
      </c>
      <c r="F591" s="220" t="s">
        <v>1678</v>
      </c>
      <c r="G591" s="221" t="s">
        <v>644</v>
      </c>
      <c r="H591" s="222">
        <v>1</v>
      </c>
      <c r="I591" s="223"/>
      <c r="J591" s="224">
        <f>ROUND(I591*H591,2)</f>
        <v>0</v>
      </c>
      <c r="K591" s="225"/>
      <c r="L591" s="43"/>
      <c r="M591" s="233" t="s">
        <v>1</v>
      </c>
      <c r="N591" s="234" t="s">
        <v>39</v>
      </c>
      <c r="O591" s="90"/>
      <c r="P591" s="235">
        <f>O591*H591</f>
        <v>0</v>
      </c>
      <c r="Q591" s="235">
        <v>0</v>
      </c>
      <c r="R591" s="235">
        <f>Q591*H591</f>
        <v>0</v>
      </c>
      <c r="S591" s="235">
        <v>0</v>
      </c>
      <c r="T591" s="236">
        <f>S591*H591</f>
        <v>0</v>
      </c>
      <c r="U591" s="37"/>
      <c r="V591" s="37"/>
      <c r="W591" s="37"/>
      <c r="X591" s="37"/>
      <c r="Y591" s="37"/>
      <c r="Z591" s="37"/>
      <c r="AA591" s="37"/>
      <c r="AB591" s="37"/>
      <c r="AC591" s="37"/>
      <c r="AD591" s="37"/>
      <c r="AE591" s="37"/>
      <c r="AR591" s="231" t="s">
        <v>172</v>
      </c>
      <c r="AT591" s="231" t="s">
        <v>135</v>
      </c>
      <c r="AU591" s="231" t="s">
        <v>84</v>
      </c>
      <c r="AY591" s="16" t="s">
        <v>133</v>
      </c>
      <c r="BE591" s="232">
        <f>IF(N591="základní",J591,0)</f>
        <v>0</v>
      </c>
      <c r="BF591" s="232">
        <f>IF(N591="snížená",J591,0)</f>
        <v>0</v>
      </c>
      <c r="BG591" s="232">
        <f>IF(N591="zákl. přenesená",J591,0)</f>
        <v>0</v>
      </c>
      <c r="BH591" s="232">
        <f>IF(N591="sníž. přenesená",J591,0)</f>
        <v>0</v>
      </c>
      <c r="BI591" s="232">
        <f>IF(N591="nulová",J591,0)</f>
        <v>0</v>
      </c>
      <c r="BJ591" s="16" t="s">
        <v>82</v>
      </c>
      <c r="BK591" s="232">
        <f>ROUND(I591*H591,2)</f>
        <v>0</v>
      </c>
      <c r="BL591" s="16" t="s">
        <v>172</v>
      </c>
      <c r="BM591" s="231" t="s">
        <v>1679</v>
      </c>
    </row>
    <row r="592" s="2" customFormat="1" ht="24.15" customHeight="1">
      <c r="A592" s="37"/>
      <c r="B592" s="38"/>
      <c r="C592" s="218" t="s">
        <v>1680</v>
      </c>
      <c r="D592" s="218" t="s">
        <v>135</v>
      </c>
      <c r="E592" s="219" t="s">
        <v>1681</v>
      </c>
      <c r="F592" s="220" t="s">
        <v>1682</v>
      </c>
      <c r="G592" s="221" t="s">
        <v>644</v>
      </c>
      <c r="H592" s="222">
        <v>1</v>
      </c>
      <c r="I592" s="223"/>
      <c r="J592" s="224">
        <f>ROUND(I592*H592,2)</f>
        <v>0</v>
      </c>
      <c r="K592" s="225"/>
      <c r="L592" s="43"/>
      <c r="M592" s="233" t="s">
        <v>1</v>
      </c>
      <c r="N592" s="234" t="s">
        <v>39</v>
      </c>
      <c r="O592" s="90"/>
      <c r="P592" s="235">
        <f>O592*H592</f>
        <v>0</v>
      </c>
      <c r="Q592" s="235">
        <v>0</v>
      </c>
      <c r="R592" s="235">
        <f>Q592*H592</f>
        <v>0</v>
      </c>
      <c r="S592" s="235">
        <v>0</v>
      </c>
      <c r="T592" s="236">
        <f>S592*H592</f>
        <v>0</v>
      </c>
      <c r="U592" s="37"/>
      <c r="V592" s="37"/>
      <c r="W592" s="37"/>
      <c r="X592" s="37"/>
      <c r="Y592" s="37"/>
      <c r="Z592" s="37"/>
      <c r="AA592" s="37"/>
      <c r="AB592" s="37"/>
      <c r="AC592" s="37"/>
      <c r="AD592" s="37"/>
      <c r="AE592" s="37"/>
      <c r="AR592" s="231" t="s">
        <v>172</v>
      </c>
      <c r="AT592" s="231" t="s">
        <v>135</v>
      </c>
      <c r="AU592" s="231" t="s">
        <v>84</v>
      </c>
      <c r="AY592" s="16" t="s">
        <v>133</v>
      </c>
      <c r="BE592" s="232">
        <f>IF(N592="základní",J592,0)</f>
        <v>0</v>
      </c>
      <c r="BF592" s="232">
        <f>IF(N592="snížená",J592,0)</f>
        <v>0</v>
      </c>
      <c r="BG592" s="232">
        <f>IF(N592="zákl. přenesená",J592,0)</f>
        <v>0</v>
      </c>
      <c r="BH592" s="232">
        <f>IF(N592="sníž. přenesená",J592,0)</f>
        <v>0</v>
      </c>
      <c r="BI592" s="232">
        <f>IF(N592="nulová",J592,0)</f>
        <v>0</v>
      </c>
      <c r="BJ592" s="16" t="s">
        <v>82</v>
      </c>
      <c r="BK592" s="232">
        <f>ROUND(I592*H592,2)</f>
        <v>0</v>
      </c>
      <c r="BL592" s="16" t="s">
        <v>172</v>
      </c>
      <c r="BM592" s="231" t="s">
        <v>1683</v>
      </c>
    </row>
    <row r="593" s="2" customFormat="1" ht="24.15" customHeight="1">
      <c r="A593" s="37"/>
      <c r="B593" s="38"/>
      <c r="C593" s="218" t="s">
        <v>1684</v>
      </c>
      <c r="D593" s="218" t="s">
        <v>135</v>
      </c>
      <c r="E593" s="219" t="s">
        <v>1685</v>
      </c>
      <c r="F593" s="220" t="s">
        <v>1686</v>
      </c>
      <c r="G593" s="221" t="s">
        <v>644</v>
      </c>
      <c r="H593" s="222">
        <v>1</v>
      </c>
      <c r="I593" s="223"/>
      <c r="J593" s="224">
        <f>ROUND(I593*H593,2)</f>
        <v>0</v>
      </c>
      <c r="K593" s="225"/>
      <c r="L593" s="43"/>
      <c r="M593" s="233" t="s">
        <v>1</v>
      </c>
      <c r="N593" s="234" t="s">
        <v>39</v>
      </c>
      <c r="O593" s="90"/>
      <c r="P593" s="235">
        <f>O593*H593</f>
        <v>0</v>
      </c>
      <c r="Q593" s="235">
        <v>0</v>
      </c>
      <c r="R593" s="235">
        <f>Q593*H593</f>
        <v>0</v>
      </c>
      <c r="S593" s="235">
        <v>0</v>
      </c>
      <c r="T593" s="236">
        <f>S593*H593</f>
        <v>0</v>
      </c>
      <c r="U593" s="37"/>
      <c r="V593" s="37"/>
      <c r="W593" s="37"/>
      <c r="X593" s="37"/>
      <c r="Y593" s="37"/>
      <c r="Z593" s="37"/>
      <c r="AA593" s="37"/>
      <c r="AB593" s="37"/>
      <c r="AC593" s="37"/>
      <c r="AD593" s="37"/>
      <c r="AE593" s="37"/>
      <c r="AR593" s="231" t="s">
        <v>172</v>
      </c>
      <c r="AT593" s="231" t="s">
        <v>135</v>
      </c>
      <c r="AU593" s="231" t="s">
        <v>84</v>
      </c>
      <c r="AY593" s="16" t="s">
        <v>133</v>
      </c>
      <c r="BE593" s="232">
        <f>IF(N593="základní",J593,0)</f>
        <v>0</v>
      </c>
      <c r="BF593" s="232">
        <f>IF(N593="snížená",J593,0)</f>
        <v>0</v>
      </c>
      <c r="BG593" s="232">
        <f>IF(N593="zákl. přenesená",J593,0)</f>
        <v>0</v>
      </c>
      <c r="BH593" s="232">
        <f>IF(N593="sníž. přenesená",J593,0)</f>
        <v>0</v>
      </c>
      <c r="BI593" s="232">
        <f>IF(N593="nulová",J593,0)</f>
        <v>0</v>
      </c>
      <c r="BJ593" s="16" t="s">
        <v>82</v>
      </c>
      <c r="BK593" s="232">
        <f>ROUND(I593*H593,2)</f>
        <v>0</v>
      </c>
      <c r="BL593" s="16" t="s">
        <v>172</v>
      </c>
      <c r="BM593" s="231" t="s">
        <v>1687</v>
      </c>
    </row>
    <row r="594" s="2" customFormat="1" ht="24.15" customHeight="1">
      <c r="A594" s="37"/>
      <c r="B594" s="38"/>
      <c r="C594" s="218" t="s">
        <v>1688</v>
      </c>
      <c r="D594" s="218" t="s">
        <v>135</v>
      </c>
      <c r="E594" s="219" t="s">
        <v>1689</v>
      </c>
      <c r="F594" s="220" t="s">
        <v>1690</v>
      </c>
      <c r="G594" s="221" t="s">
        <v>644</v>
      </c>
      <c r="H594" s="222">
        <v>1</v>
      </c>
      <c r="I594" s="223"/>
      <c r="J594" s="224">
        <f>ROUND(I594*H594,2)</f>
        <v>0</v>
      </c>
      <c r="K594" s="225"/>
      <c r="L594" s="43"/>
      <c r="M594" s="233" t="s">
        <v>1</v>
      </c>
      <c r="N594" s="234" t="s">
        <v>39</v>
      </c>
      <c r="O594" s="90"/>
      <c r="P594" s="235">
        <f>O594*H594</f>
        <v>0</v>
      </c>
      <c r="Q594" s="235">
        <v>0</v>
      </c>
      <c r="R594" s="235">
        <f>Q594*H594</f>
        <v>0</v>
      </c>
      <c r="S594" s="235">
        <v>0</v>
      </c>
      <c r="T594" s="236">
        <f>S594*H594</f>
        <v>0</v>
      </c>
      <c r="U594" s="37"/>
      <c r="V594" s="37"/>
      <c r="W594" s="37"/>
      <c r="X594" s="37"/>
      <c r="Y594" s="37"/>
      <c r="Z594" s="37"/>
      <c r="AA594" s="37"/>
      <c r="AB594" s="37"/>
      <c r="AC594" s="37"/>
      <c r="AD594" s="37"/>
      <c r="AE594" s="37"/>
      <c r="AR594" s="231" t="s">
        <v>172</v>
      </c>
      <c r="AT594" s="231" t="s">
        <v>135</v>
      </c>
      <c r="AU594" s="231" t="s">
        <v>84</v>
      </c>
      <c r="AY594" s="16" t="s">
        <v>133</v>
      </c>
      <c r="BE594" s="232">
        <f>IF(N594="základní",J594,0)</f>
        <v>0</v>
      </c>
      <c r="BF594" s="232">
        <f>IF(N594="snížená",J594,0)</f>
        <v>0</v>
      </c>
      <c r="BG594" s="232">
        <f>IF(N594="zákl. přenesená",J594,0)</f>
        <v>0</v>
      </c>
      <c r="BH594" s="232">
        <f>IF(N594="sníž. přenesená",J594,0)</f>
        <v>0</v>
      </c>
      <c r="BI594" s="232">
        <f>IF(N594="nulová",J594,0)</f>
        <v>0</v>
      </c>
      <c r="BJ594" s="16" t="s">
        <v>82</v>
      </c>
      <c r="BK594" s="232">
        <f>ROUND(I594*H594,2)</f>
        <v>0</v>
      </c>
      <c r="BL594" s="16" t="s">
        <v>172</v>
      </c>
      <c r="BM594" s="231" t="s">
        <v>1691</v>
      </c>
    </row>
    <row r="595" s="12" customFormat="1" ht="22.8" customHeight="1">
      <c r="A595" s="12"/>
      <c r="B595" s="202"/>
      <c r="C595" s="203"/>
      <c r="D595" s="204" t="s">
        <v>73</v>
      </c>
      <c r="E595" s="216" t="s">
        <v>1692</v>
      </c>
      <c r="F595" s="216" t="s">
        <v>1693</v>
      </c>
      <c r="G595" s="203"/>
      <c r="H595" s="203"/>
      <c r="I595" s="206"/>
      <c r="J595" s="217">
        <f>BK595</f>
        <v>0</v>
      </c>
      <c r="K595" s="203"/>
      <c r="L595" s="208"/>
      <c r="M595" s="209"/>
      <c r="N595" s="210"/>
      <c r="O595" s="210"/>
      <c r="P595" s="211">
        <f>SUM(P596:P617)</f>
        <v>0</v>
      </c>
      <c r="Q595" s="210"/>
      <c r="R595" s="211">
        <f>SUM(R596:R617)</f>
        <v>17.76332408</v>
      </c>
      <c r="S595" s="210"/>
      <c r="T595" s="212">
        <f>SUM(T596:T617)</f>
        <v>0</v>
      </c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R595" s="213" t="s">
        <v>84</v>
      </c>
      <c r="AT595" s="214" t="s">
        <v>73</v>
      </c>
      <c r="AU595" s="214" t="s">
        <v>82</v>
      </c>
      <c r="AY595" s="213" t="s">
        <v>133</v>
      </c>
      <c r="BK595" s="215">
        <f>SUM(BK596:BK617)</f>
        <v>0</v>
      </c>
    </row>
    <row r="596" s="2" customFormat="1" ht="16.5" customHeight="1">
      <c r="A596" s="37"/>
      <c r="B596" s="38"/>
      <c r="C596" s="218" t="s">
        <v>1694</v>
      </c>
      <c r="D596" s="218" t="s">
        <v>135</v>
      </c>
      <c r="E596" s="219" t="s">
        <v>1695</v>
      </c>
      <c r="F596" s="220" t="s">
        <v>1696</v>
      </c>
      <c r="G596" s="221" t="s">
        <v>442</v>
      </c>
      <c r="H596" s="222">
        <v>422.13999999999999</v>
      </c>
      <c r="I596" s="223"/>
      <c r="J596" s="224">
        <f>ROUND(I596*H596,2)</f>
        <v>0</v>
      </c>
      <c r="K596" s="225"/>
      <c r="L596" s="43"/>
      <c r="M596" s="233" t="s">
        <v>1</v>
      </c>
      <c r="N596" s="234" t="s">
        <v>39</v>
      </c>
      <c r="O596" s="90"/>
      <c r="P596" s="235">
        <f>O596*H596</f>
        <v>0</v>
      </c>
      <c r="Q596" s="235">
        <v>0.00029999999999999997</v>
      </c>
      <c r="R596" s="235">
        <f>Q596*H596</f>
        <v>0.12664199999999998</v>
      </c>
      <c r="S596" s="235">
        <v>0</v>
      </c>
      <c r="T596" s="236">
        <f>S596*H596</f>
        <v>0</v>
      </c>
      <c r="U596" s="37"/>
      <c r="V596" s="37"/>
      <c r="W596" s="37"/>
      <c r="X596" s="37"/>
      <c r="Y596" s="37"/>
      <c r="Z596" s="37"/>
      <c r="AA596" s="37"/>
      <c r="AB596" s="37"/>
      <c r="AC596" s="37"/>
      <c r="AD596" s="37"/>
      <c r="AE596" s="37"/>
      <c r="AR596" s="231" t="s">
        <v>172</v>
      </c>
      <c r="AT596" s="231" t="s">
        <v>135</v>
      </c>
      <c r="AU596" s="231" t="s">
        <v>84</v>
      </c>
      <c r="AY596" s="16" t="s">
        <v>133</v>
      </c>
      <c r="BE596" s="232">
        <f>IF(N596="základní",J596,0)</f>
        <v>0</v>
      </c>
      <c r="BF596" s="232">
        <f>IF(N596="snížená",J596,0)</f>
        <v>0</v>
      </c>
      <c r="BG596" s="232">
        <f>IF(N596="zákl. přenesená",J596,0)</f>
        <v>0</v>
      </c>
      <c r="BH596" s="232">
        <f>IF(N596="sníž. přenesená",J596,0)</f>
        <v>0</v>
      </c>
      <c r="BI596" s="232">
        <f>IF(N596="nulová",J596,0)</f>
        <v>0</v>
      </c>
      <c r="BJ596" s="16" t="s">
        <v>82</v>
      </c>
      <c r="BK596" s="232">
        <f>ROUND(I596*H596,2)</f>
        <v>0</v>
      </c>
      <c r="BL596" s="16" t="s">
        <v>172</v>
      </c>
      <c r="BM596" s="231" t="s">
        <v>1697</v>
      </c>
    </row>
    <row r="597" s="14" customFormat="1">
      <c r="A597" s="14"/>
      <c r="B597" s="254"/>
      <c r="C597" s="255"/>
      <c r="D597" s="244" t="s">
        <v>649</v>
      </c>
      <c r="E597" s="256" t="s">
        <v>1</v>
      </c>
      <c r="F597" s="257" t="s">
        <v>1223</v>
      </c>
      <c r="G597" s="255"/>
      <c r="H597" s="256" t="s">
        <v>1</v>
      </c>
      <c r="I597" s="258"/>
      <c r="J597" s="255"/>
      <c r="K597" s="255"/>
      <c r="L597" s="259"/>
      <c r="M597" s="260"/>
      <c r="N597" s="261"/>
      <c r="O597" s="261"/>
      <c r="P597" s="261"/>
      <c r="Q597" s="261"/>
      <c r="R597" s="261"/>
      <c r="S597" s="261"/>
      <c r="T597" s="262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63" t="s">
        <v>649</v>
      </c>
      <c r="AU597" s="263" t="s">
        <v>84</v>
      </c>
      <c r="AV597" s="14" t="s">
        <v>82</v>
      </c>
      <c r="AW597" s="14" t="s">
        <v>31</v>
      </c>
      <c r="AX597" s="14" t="s">
        <v>74</v>
      </c>
      <c r="AY597" s="263" t="s">
        <v>133</v>
      </c>
    </row>
    <row r="598" s="13" customFormat="1">
      <c r="A598" s="13"/>
      <c r="B598" s="242"/>
      <c r="C598" s="243"/>
      <c r="D598" s="244" t="s">
        <v>649</v>
      </c>
      <c r="E598" s="245" t="s">
        <v>1</v>
      </c>
      <c r="F598" s="246" t="s">
        <v>1224</v>
      </c>
      <c r="G598" s="243"/>
      <c r="H598" s="247">
        <v>141.16999999999999</v>
      </c>
      <c r="I598" s="248"/>
      <c r="J598" s="243"/>
      <c r="K598" s="243"/>
      <c r="L598" s="249"/>
      <c r="M598" s="250"/>
      <c r="N598" s="251"/>
      <c r="O598" s="251"/>
      <c r="P598" s="251"/>
      <c r="Q598" s="251"/>
      <c r="R598" s="251"/>
      <c r="S598" s="251"/>
      <c r="T598" s="252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53" t="s">
        <v>649</v>
      </c>
      <c r="AU598" s="253" t="s">
        <v>84</v>
      </c>
      <c r="AV598" s="13" t="s">
        <v>84</v>
      </c>
      <c r="AW598" s="13" t="s">
        <v>31</v>
      </c>
      <c r="AX598" s="13" t="s">
        <v>74</v>
      </c>
      <c r="AY598" s="253" t="s">
        <v>133</v>
      </c>
    </row>
    <row r="599" s="13" customFormat="1">
      <c r="A599" s="13"/>
      <c r="B599" s="242"/>
      <c r="C599" s="243"/>
      <c r="D599" s="244" t="s">
        <v>649</v>
      </c>
      <c r="E599" s="245" t="s">
        <v>1</v>
      </c>
      <c r="F599" s="246" t="s">
        <v>1225</v>
      </c>
      <c r="G599" s="243"/>
      <c r="H599" s="247">
        <v>34.850000000000001</v>
      </c>
      <c r="I599" s="248"/>
      <c r="J599" s="243"/>
      <c r="K599" s="243"/>
      <c r="L599" s="249"/>
      <c r="M599" s="250"/>
      <c r="N599" s="251"/>
      <c r="O599" s="251"/>
      <c r="P599" s="251"/>
      <c r="Q599" s="251"/>
      <c r="R599" s="251"/>
      <c r="S599" s="251"/>
      <c r="T599" s="252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53" t="s">
        <v>649</v>
      </c>
      <c r="AU599" s="253" t="s">
        <v>84</v>
      </c>
      <c r="AV599" s="13" t="s">
        <v>84</v>
      </c>
      <c r="AW599" s="13" t="s">
        <v>31</v>
      </c>
      <c r="AX599" s="13" t="s">
        <v>74</v>
      </c>
      <c r="AY599" s="253" t="s">
        <v>133</v>
      </c>
    </row>
    <row r="600" s="13" customFormat="1">
      <c r="A600" s="13"/>
      <c r="B600" s="242"/>
      <c r="C600" s="243"/>
      <c r="D600" s="244" t="s">
        <v>649</v>
      </c>
      <c r="E600" s="245" t="s">
        <v>1</v>
      </c>
      <c r="F600" s="246" t="s">
        <v>1698</v>
      </c>
      <c r="G600" s="243"/>
      <c r="H600" s="247">
        <v>207.41</v>
      </c>
      <c r="I600" s="248"/>
      <c r="J600" s="243"/>
      <c r="K600" s="243"/>
      <c r="L600" s="249"/>
      <c r="M600" s="250"/>
      <c r="N600" s="251"/>
      <c r="O600" s="251"/>
      <c r="P600" s="251"/>
      <c r="Q600" s="251"/>
      <c r="R600" s="251"/>
      <c r="S600" s="251"/>
      <c r="T600" s="252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53" t="s">
        <v>649</v>
      </c>
      <c r="AU600" s="253" t="s">
        <v>84</v>
      </c>
      <c r="AV600" s="13" t="s">
        <v>84</v>
      </c>
      <c r="AW600" s="13" t="s">
        <v>31</v>
      </c>
      <c r="AX600" s="13" t="s">
        <v>74</v>
      </c>
      <c r="AY600" s="253" t="s">
        <v>133</v>
      </c>
    </row>
    <row r="601" s="13" customFormat="1">
      <c r="A601" s="13"/>
      <c r="B601" s="242"/>
      <c r="C601" s="243"/>
      <c r="D601" s="244" t="s">
        <v>649</v>
      </c>
      <c r="E601" s="245" t="s">
        <v>1</v>
      </c>
      <c r="F601" s="246" t="s">
        <v>1699</v>
      </c>
      <c r="G601" s="243"/>
      <c r="H601" s="247">
        <v>38.710000000000001</v>
      </c>
      <c r="I601" s="248"/>
      <c r="J601" s="243"/>
      <c r="K601" s="243"/>
      <c r="L601" s="249"/>
      <c r="M601" s="250"/>
      <c r="N601" s="251"/>
      <c r="O601" s="251"/>
      <c r="P601" s="251"/>
      <c r="Q601" s="251"/>
      <c r="R601" s="251"/>
      <c r="S601" s="251"/>
      <c r="T601" s="252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53" t="s">
        <v>649</v>
      </c>
      <c r="AU601" s="253" t="s">
        <v>84</v>
      </c>
      <c r="AV601" s="13" t="s">
        <v>84</v>
      </c>
      <c r="AW601" s="13" t="s">
        <v>31</v>
      </c>
      <c r="AX601" s="13" t="s">
        <v>74</v>
      </c>
      <c r="AY601" s="253" t="s">
        <v>133</v>
      </c>
    </row>
    <row r="602" s="2" customFormat="1" ht="33" customHeight="1">
      <c r="A602" s="37"/>
      <c r="B602" s="38"/>
      <c r="C602" s="218" t="s">
        <v>1700</v>
      </c>
      <c r="D602" s="218" t="s">
        <v>135</v>
      </c>
      <c r="E602" s="219" t="s">
        <v>1701</v>
      </c>
      <c r="F602" s="220" t="s">
        <v>1702</v>
      </c>
      <c r="G602" s="221" t="s">
        <v>150</v>
      </c>
      <c r="H602" s="222">
        <v>11.92</v>
      </c>
      <c r="I602" s="223"/>
      <c r="J602" s="224">
        <f>ROUND(I602*H602,2)</f>
        <v>0</v>
      </c>
      <c r="K602" s="225"/>
      <c r="L602" s="43"/>
      <c r="M602" s="233" t="s">
        <v>1</v>
      </c>
      <c r="N602" s="234" t="s">
        <v>39</v>
      </c>
      <c r="O602" s="90"/>
      <c r="P602" s="235">
        <f>O602*H602</f>
        <v>0</v>
      </c>
      <c r="Q602" s="235">
        <v>0.00058</v>
      </c>
      <c r="R602" s="235">
        <f>Q602*H602</f>
        <v>0.0069135999999999998</v>
      </c>
      <c r="S602" s="235">
        <v>0</v>
      </c>
      <c r="T602" s="236">
        <f>S602*H602</f>
        <v>0</v>
      </c>
      <c r="U602" s="37"/>
      <c r="V602" s="37"/>
      <c r="W602" s="37"/>
      <c r="X602" s="37"/>
      <c r="Y602" s="37"/>
      <c r="Z602" s="37"/>
      <c r="AA602" s="37"/>
      <c r="AB602" s="37"/>
      <c r="AC602" s="37"/>
      <c r="AD602" s="37"/>
      <c r="AE602" s="37"/>
      <c r="AR602" s="231" t="s">
        <v>172</v>
      </c>
      <c r="AT602" s="231" t="s">
        <v>135</v>
      </c>
      <c r="AU602" s="231" t="s">
        <v>84</v>
      </c>
      <c r="AY602" s="16" t="s">
        <v>133</v>
      </c>
      <c r="BE602" s="232">
        <f>IF(N602="základní",J602,0)</f>
        <v>0</v>
      </c>
      <c r="BF602" s="232">
        <f>IF(N602="snížená",J602,0)</f>
        <v>0</v>
      </c>
      <c r="BG602" s="232">
        <f>IF(N602="zákl. přenesená",J602,0)</f>
        <v>0</v>
      </c>
      <c r="BH602" s="232">
        <f>IF(N602="sníž. přenesená",J602,0)</f>
        <v>0</v>
      </c>
      <c r="BI602" s="232">
        <f>IF(N602="nulová",J602,0)</f>
        <v>0</v>
      </c>
      <c r="BJ602" s="16" t="s">
        <v>82</v>
      </c>
      <c r="BK602" s="232">
        <f>ROUND(I602*H602,2)</f>
        <v>0</v>
      </c>
      <c r="BL602" s="16" t="s">
        <v>172</v>
      </c>
      <c r="BM602" s="231" t="s">
        <v>1703</v>
      </c>
    </row>
    <row r="603" s="13" customFormat="1">
      <c r="A603" s="13"/>
      <c r="B603" s="242"/>
      <c r="C603" s="243"/>
      <c r="D603" s="244" t="s">
        <v>649</v>
      </c>
      <c r="E603" s="245" t="s">
        <v>1</v>
      </c>
      <c r="F603" s="246" t="s">
        <v>1704</v>
      </c>
      <c r="G603" s="243"/>
      <c r="H603" s="247">
        <v>11.92</v>
      </c>
      <c r="I603" s="248"/>
      <c r="J603" s="243"/>
      <c r="K603" s="243"/>
      <c r="L603" s="249"/>
      <c r="M603" s="250"/>
      <c r="N603" s="251"/>
      <c r="O603" s="251"/>
      <c r="P603" s="251"/>
      <c r="Q603" s="251"/>
      <c r="R603" s="251"/>
      <c r="S603" s="251"/>
      <c r="T603" s="252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53" t="s">
        <v>649</v>
      </c>
      <c r="AU603" s="253" t="s">
        <v>84</v>
      </c>
      <c r="AV603" s="13" t="s">
        <v>84</v>
      </c>
      <c r="AW603" s="13" t="s">
        <v>31</v>
      </c>
      <c r="AX603" s="13" t="s">
        <v>74</v>
      </c>
      <c r="AY603" s="253" t="s">
        <v>133</v>
      </c>
    </row>
    <row r="604" s="2" customFormat="1" ht="33" customHeight="1">
      <c r="A604" s="37"/>
      <c r="B604" s="38"/>
      <c r="C604" s="264" t="s">
        <v>1705</v>
      </c>
      <c r="D604" s="264" t="s">
        <v>737</v>
      </c>
      <c r="E604" s="265" t="s">
        <v>1706</v>
      </c>
      <c r="F604" s="266" t="s">
        <v>1707</v>
      </c>
      <c r="G604" s="267" t="s">
        <v>150</v>
      </c>
      <c r="H604" s="268">
        <v>13.112</v>
      </c>
      <c r="I604" s="269"/>
      <c r="J604" s="270">
        <f>ROUND(I604*H604,2)</f>
        <v>0</v>
      </c>
      <c r="K604" s="271"/>
      <c r="L604" s="272"/>
      <c r="M604" s="273" t="s">
        <v>1</v>
      </c>
      <c r="N604" s="274" t="s">
        <v>39</v>
      </c>
      <c r="O604" s="90"/>
      <c r="P604" s="235">
        <f>O604*H604</f>
        <v>0</v>
      </c>
      <c r="Q604" s="235">
        <v>0.00264</v>
      </c>
      <c r="R604" s="235">
        <f>Q604*H604</f>
        <v>0.034615680000000003</v>
      </c>
      <c r="S604" s="235">
        <v>0</v>
      </c>
      <c r="T604" s="236">
        <f>S604*H604</f>
        <v>0</v>
      </c>
      <c r="U604" s="37"/>
      <c r="V604" s="37"/>
      <c r="W604" s="37"/>
      <c r="X604" s="37"/>
      <c r="Y604" s="37"/>
      <c r="Z604" s="37"/>
      <c r="AA604" s="37"/>
      <c r="AB604" s="37"/>
      <c r="AC604" s="37"/>
      <c r="AD604" s="37"/>
      <c r="AE604" s="37"/>
      <c r="AR604" s="231" t="s">
        <v>199</v>
      </c>
      <c r="AT604" s="231" t="s">
        <v>737</v>
      </c>
      <c r="AU604" s="231" t="s">
        <v>84</v>
      </c>
      <c r="AY604" s="16" t="s">
        <v>133</v>
      </c>
      <c r="BE604" s="232">
        <f>IF(N604="základní",J604,0)</f>
        <v>0</v>
      </c>
      <c r="BF604" s="232">
        <f>IF(N604="snížená",J604,0)</f>
        <v>0</v>
      </c>
      <c r="BG604" s="232">
        <f>IF(N604="zákl. přenesená",J604,0)</f>
        <v>0</v>
      </c>
      <c r="BH604" s="232">
        <f>IF(N604="sníž. přenesená",J604,0)</f>
        <v>0</v>
      </c>
      <c r="BI604" s="232">
        <f>IF(N604="nulová",J604,0)</f>
        <v>0</v>
      </c>
      <c r="BJ604" s="16" t="s">
        <v>82</v>
      </c>
      <c r="BK604" s="232">
        <f>ROUND(I604*H604,2)</f>
        <v>0</v>
      </c>
      <c r="BL604" s="16" t="s">
        <v>172</v>
      </c>
      <c r="BM604" s="231" t="s">
        <v>1708</v>
      </c>
    </row>
    <row r="605" s="13" customFormat="1">
      <c r="A605" s="13"/>
      <c r="B605" s="242"/>
      <c r="C605" s="243"/>
      <c r="D605" s="244" t="s">
        <v>649</v>
      </c>
      <c r="E605" s="245" t="s">
        <v>1</v>
      </c>
      <c r="F605" s="246" t="s">
        <v>1709</v>
      </c>
      <c r="G605" s="243"/>
      <c r="H605" s="247">
        <v>11.92</v>
      </c>
      <c r="I605" s="248"/>
      <c r="J605" s="243"/>
      <c r="K605" s="243"/>
      <c r="L605" s="249"/>
      <c r="M605" s="250"/>
      <c r="N605" s="251"/>
      <c r="O605" s="251"/>
      <c r="P605" s="251"/>
      <c r="Q605" s="251"/>
      <c r="R605" s="251"/>
      <c r="S605" s="251"/>
      <c r="T605" s="252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53" t="s">
        <v>649</v>
      </c>
      <c r="AU605" s="253" t="s">
        <v>84</v>
      </c>
      <c r="AV605" s="13" t="s">
        <v>84</v>
      </c>
      <c r="AW605" s="13" t="s">
        <v>31</v>
      </c>
      <c r="AX605" s="13" t="s">
        <v>74</v>
      </c>
      <c r="AY605" s="253" t="s">
        <v>133</v>
      </c>
    </row>
    <row r="606" s="13" customFormat="1">
      <c r="A606" s="13"/>
      <c r="B606" s="242"/>
      <c r="C606" s="243"/>
      <c r="D606" s="244" t="s">
        <v>649</v>
      </c>
      <c r="E606" s="243"/>
      <c r="F606" s="246" t="s">
        <v>1710</v>
      </c>
      <c r="G606" s="243"/>
      <c r="H606" s="247">
        <v>13.112</v>
      </c>
      <c r="I606" s="248"/>
      <c r="J606" s="243"/>
      <c r="K606" s="243"/>
      <c r="L606" s="249"/>
      <c r="M606" s="250"/>
      <c r="N606" s="251"/>
      <c r="O606" s="251"/>
      <c r="P606" s="251"/>
      <c r="Q606" s="251"/>
      <c r="R606" s="251"/>
      <c r="S606" s="251"/>
      <c r="T606" s="252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53" t="s">
        <v>649</v>
      </c>
      <c r="AU606" s="253" t="s">
        <v>84</v>
      </c>
      <c r="AV606" s="13" t="s">
        <v>84</v>
      </c>
      <c r="AW606" s="13" t="s">
        <v>4</v>
      </c>
      <c r="AX606" s="13" t="s">
        <v>82</v>
      </c>
      <c r="AY606" s="253" t="s">
        <v>133</v>
      </c>
    </row>
    <row r="607" s="2" customFormat="1" ht="33" customHeight="1">
      <c r="A607" s="37"/>
      <c r="B607" s="38"/>
      <c r="C607" s="218" t="s">
        <v>1711</v>
      </c>
      <c r="D607" s="218" t="s">
        <v>135</v>
      </c>
      <c r="E607" s="219" t="s">
        <v>1712</v>
      </c>
      <c r="F607" s="220" t="s">
        <v>1713</v>
      </c>
      <c r="G607" s="221" t="s">
        <v>442</v>
      </c>
      <c r="H607" s="222">
        <v>422.13999999999999</v>
      </c>
      <c r="I607" s="223"/>
      <c r="J607" s="224">
        <f>ROUND(I607*H607,2)</f>
        <v>0</v>
      </c>
      <c r="K607" s="225"/>
      <c r="L607" s="43"/>
      <c r="M607" s="233" t="s">
        <v>1</v>
      </c>
      <c r="N607" s="234" t="s">
        <v>39</v>
      </c>
      <c r="O607" s="90"/>
      <c r="P607" s="235">
        <f>O607*H607</f>
        <v>0</v>
      </c>
      <c r="Q607" s="235">
        <v>0.0053800000000000002</v>
      </c>
      <c r="R607" s="235">
        <f>Q607*H607</f>
        <v>2.2711131999999998</v>
      </c>
      <c r="S607" s="235">
        <v>0</v>
      </c>
      <c r="T607" s="236">
        <f>S607*H607</f>
        <v>0</v>
      </c>
      <c r="U607" s="37"/>
      <c r="V607" s="37"/>
      <c r="W607" s="37"/>
      <c r="X607" s="37"/>
      <c r="Y607" s="37"/>
      <c r="Z607" s="37"/>
      <c r="AA607" s="37"/>
      <c r="AB607" s="37"/>
      <c r="AC607" s="37"/>
      <c r="AD607" s="37"/>
      <c r="AE607" s="37"/>
      <c r="AR607" s="231" t="s">
        <v>172</v>
      </c>
      <c r="AT607" s="231" t="s">
        <v>135</v>
      </c>
      <c r="AU607" s="231" t="s">
        <v>84</v>
      </c>
      <c r="AY607" s="16" t="s">
        <v>133</v>
      </c>
      <c r="BE607" s="232">
        <f>IF(N607="základní",J607,0)</f>
        <v>0</v>
      </c>
      <c r="BF607" s="232">
        <f>IF(N607="snížená",J607,0)</f>
        <v>0</v>
      </c>
      <c r="BG607" s="232">
        <f>IF(N607="zákl. přenesená",J607,0)</f>
        <v>0</v>
      </c>
      <c r="BH607" s="232">
        <f>IF(N607="sníž. přenesená",J607,0)</f>
        <v>0</v>
      </c>
      <c r="BI607" s="232">
        <f>IF(N607="nulová",J607,0)</f>
        <v>0</v>
      </c>
      <c r="BJ607" s="16" t="s">
        <v>82</v>
      </c>
      <c r="BK607" s="232">
        <f>ROUND(I607*H607,2)</f>
        <v>0</v>
      </c>
      <c r="BL607" s="16" t="s">
        <v>172</v>
      </c>
      <c r="BM607" s="231" t="s">
        <v>1714</v>
      </c>
    </row>
    <row r="608" s="14" customFormat="1">
      <c r="A608" s="14"/>
      <c r="B608" s="254"/>
      <c r="C608" s="255"/>
      <c r="D608" s="244" t="s">
        <v>649</v>
      </c>
      <c r="E608" s="256" t="s">
        <v>1</v>
      </c>
      <c r="F608" s="257" t="s">
        <v>1223</v>
      </c>
      <c r="G608" s="255"/>
      <c r="H608" s="256" t="s">
        <v>1</v>
      </c>
      <c r="I608" s="258"/>
      <c r="J608" s="255"/>
      <c r="K608" s="255"/>
      <c r="L608" s="259"/>
      <c r="M608" s="260"/>
      <c r="N608" s="261"/>
      <c r="O608" s="261"/>
      <c r="P608" s="261"/>
      <c r="Q608" s="261"/>
      <c r="R608" s="261"/>
      <c r="S608" s="261"/>
      <c r="T608" s="262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63" t="s">
        <v>649</v>
      </c>
      <c r="AU608" s="263" t="s">
        <v>84</v>
      </c>
      <c r="AV608" s="14" t="s">
        <v>82</v>
      </c>
      <c r="AW608" s="14" t="s">
        <v>31</v>
      </c>
      <c r="AX608" s="14" t="s">
        <v>74</v>
      </c>
      <c r="AY608" s="263" t="s">
        <v>133</v>
      </c>
    </row>
    <row r="609" s="13" customFormat="1">
      <c r="A609" s="13"/>
      <c r="B609" s="242"/>
      <c r="C609" s="243"/>
      <c r="D609" s="244" t="s">
        <v>649</v>
      </c>
      <c r="E609" s="245" t="s">
        <v>1</v>
      </c>
      <c r="F609" s="246" t="s">
        <v>1224</v>
      </c>
      <c r="G609" s="243"/>
      <c r="H609" s="247">
        <v>141.16999999999999</v>
      </c>
      <c r="I609" s="248"/>
      <c r="J609" s="243"/>
      <c r="K609" s="243"/>
      <c r="L609" s="249"/>
      <c r="M609" s="250"/>
      <c r="N609" s="251"/>
      <c r="O609" s="251"/>
      <c r="P609" s="251"/>
      <c r="Q609" s="251"/>
      <c r="R609" s="251"/>
      <c r="S609" s="251"/>
      <c r="T609" s="252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53" t="s">
        <v>649</v>
      </c>
      <c r="AU609" s="253" t="s">
        <v>84</v>
      </c>
      <c r="AV609" s="13" t="s">
        <v>84</v>
      </c>
      <c r="AW609" s="13" t="s">
        <v>31</v>
      </c>
      <c r="AX609" s="13" t="s">
        <v>74</v>
      </c>
      <c r="AY609" s="253" t="s">
        <v>133</v>
      </c>
    </row>
    <row r="610" s="13" customFormat="1">
      <c r="A610" s="13"/>
      <c r="B610" s="242"/>
      <c r="C610" s="243"/>
      <c r="D610" s="244" t="s">
        <v>649</v>
      </c>
      <c r="E610" s="245" t="s">
        <v>1</v>
      </c>
      <c r="F610" s="246" t="s">
        <v>1225</v>
      </c>
      <c r="G610" s="243"/>
      <c r="H610" s="247">
        <v>34.850000000000001</v>
      </c>
      <c r="I610" s="248"/>
      <c r="J610" s="243"/>
      <c r="K610" s="243"/>
      <c r="L610" s="249"/>
      <c r="M610" s="250"/>
      <c r="N610" s="251"/>
      <c r="O610" s="251"/>
      <c r="P610" s="251"/>
      <c r="Q610" s="251"/>
      <c r="R610" s="251"/>
      <c r="S610" s="251"/>
      <c r="T610" s="252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53" t="s">
        <v>649</v>
      </c>
      <c r="AU610" s="253" t="s">
        <v>84</v>
      </c>
      <c r="AV610" s="13" t="s">
        <v>84</v>
      </c>
      <c r="AW610" s="13" t="s">
        <v>31</v>
      </c>
      <c r="AX610" s="13" t="s">
        <v>74</v>
      </c>
      <c r="AY610" s="253" t="s">
        <v>133</v>
      </c>
    </row>
    <row r="611" s="13" customFormat="1">
      <c r="A611" s="13"/>
      <c r="B611" s="242"/>
      <c r="C611" s="243"/>
      <c r="D611" s="244" t="s">
        <v>649</v>
      </c>
      <c r="E611" s="245" t="s">
        <v>1</v>
      </c>
      <c r="F611" s="246" t="s">
        <v>1698</v>
      </c>
      <c r="G611" s="243"/>
      <c r="H611" s="247">
        <v>207.41</v>
      </c>
      <c r="I611" s="248"/>
      <c r="J611" s="243"/>
      <c r="K611" s="243"/>
      <c r="L611" s="249"/>
      <c r="M611" s="250"/>
      <c r="N611" s="251"/>
      <c r="O611" s="251"/>
      <c r="P611" s="251"/>
      <c r="Q611" s="251"/>
      <c r="R611" s="251"/>
      <c r="S611" s="251"/>
      <c r="T611" s="252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53" t="s">
        <v>649</v>
      </c>
      <c r="AU611" s="253" t="s">
        <v>84</v>
      </c>
      <c r="AV611" s="13" t="s">
        <v>84</v>
      </c>
      <c r="AW611" s="13" t="s">
        <v>31</v>
      </c>
      <c r="AX611" s="13" t="s">
        <v>74</v>
      </c>
      <c r="AY611" s="253" t="s">
        <v>133</v>
      </c>
    </row>
    <row r="612" s="13" customFormat="1">
      <c r="A612" s="13"/>
      <c r="B612" s="242"/>
      <c r="C612" s="243"/>
      <c r="D612" s="244" t="s">
        <v>649</v>
      </c>
      <c r="E612" s="245" t="s">
        <v>1</v>
      </c>
      <c r="F612" s="246" t="s">
        <v>1699</v>
      </c>
      <c r="G612" s="243"/>
      <c r="H612" s="247">
        <v>38.710000000000001</v>
      </c>
      <c r="I612" s="248"/>
      <c r="J612" s="243"/>
      <c r="K612" s="243"/>
      <c r="L612" s="249"/>
      <c r="M612" s="250"/>
      <c r="N612" s="251"/>
      <c r="O612" s="251"/>
      <c r="P612" s="251"/>
      <c r="Q612" s="251"/>
      <c r="R612" s="251"/>
      <c r="S612" s="251"/>
      <c r="T612" s="252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53" t="s">
        <v>649</v>
      </c>
      <c r="AU612" s="253" t="s">
        <v>84</v>
      </c>
      <c r="AV612" s="13" t="s">
        <v>84</v>
      </c>
      <c r="AW612" s="13" t="s">
        <v>31</v>
      </c>
      <c r="AX612" s="13" t="s">
        <v>74</v>
      </c>
      <c r="AY612" s="253" t="s">
        <v>133</v>
      </c>
    </row>
    <row r="613" s="2" customFormat="1" ht="33" customHeight="1">
      <c r="A613" s="37"/>
      <c r="B613" s="38"/>
      <c r="C613" s="264" t="s">
        <v>1715</v>
      </c>
      <c r="D613" s="264" t="s">
        <v>737</v>
      </c>
      <c r="E613" s="265" t="s">
        <v>1716</v>
      </c>
      <c r="F613" s="266" t="s">
        <v>1717</v>
      </c>
      <c r="G613" s="267" t="s">
        <v>442</v>
      </c>
      <c r="H613" s="268">
        <v>464.35399999999998</v>
      </c>
      <c r="I613" s="269"/>
      <c r="J613" s="270">
        <f>ROUND(I613*H613,2)</f>
        <v>0</v>
      </c>
      <c r="K613" s="271"/>
      <c r="L613" s="272"/>
      <c r="M613" s="273" t="s">
        <v>1</v>
      </c>
      <c r="N613" s="274" t="s">
        <v>39</v>
      </c>
      <c r="O613" s="90"/>
      <c r="P613" s="235">
        <f>O613*H613</f>
        <v>0</v>
      </c>
      <c r="Q613" s="235">
        <v>0.033000000000000002</v>
      </c>
      <c r="R613" s="235">
        <f>Q613*H613</f>
        <v>15.323682</v>
      </c>
      <c r="S613" s="235">
        <v>0</v>
      </c>
      <c r="T613" s="236">
        <f>S613*H613</f>
        <v>0</v>
      </c>
      <c r="U613" s="37"/>
      <c r="V613" s="37"/>
      <c r="W613" s="37"/>
      <c r="X613" s="37"/>
      <c r="Y613" s="37"/>
      <c r="Z613" s="37"/>
      <c r="AA613" s="37"/>
      <c r="AB613" s="37"/>
      <c r="AC613" s="37"/>
      <c r="AD613" s="37"/>
      <c r="AE613" s="37"/>
      <c r="AR613" s="231" t="s">
        <v>199</v>
      </c>
      <c r="AT613" s="231" t="s">
        <v>737</v>
      </c>
      <c r="AU613" s="231" t="s">
        <v>84</v>
      </c>
      <c r="AY613" s="16" t="s">
        <v>133</v>
      </c>
      <c r="BE613" s="232">
        <f>IF(N613="základní",J613,0)</f>
        <v>0</v>
      </c>
      <c r="BF613" s="232">
        <f>IF(N613="snížená",J613,0)</f>
        <v>0</v>
      </c>
      <c r="BG613" s="232">
        <f>IF(N613="zákl. přenesená",J613,0)</f>
        <v>0</v>
      </c>
      <c r="BH613" s="232">
        <f>IF(N613="sníž. přenesená",J613,0)</f>
        <v>0</v>
      </c>
      <c r="BI613" s="232">
        <f>IF(N613="nulová",J613,0)</f>
        <v>0</v>
      </c>
      <c r="BJ613" s="16" t="s">
        <v>82</v>
      </c>
      <c r="BK613" s="232">
        <f>ROUND(I613*H613,2)</f>
        <v>0</v>
      </c>
      <c r="BL613" s="16" t="s">
        <v>172</v>
      </c>
      <c r="BM613" s="231" t="s">
        <v>1718</v>
      </c>
    </row>
    <row r="614" s="13" customFormat="1">
      <c r="A614" s="13"/>
      <c r="B614" s="242"/>
      <c r="C614" s="243"/>
      <c r="D614" s="244" t="s">
        <v>649</v>
      </c>
      <c r="E614" s="245" t="s">
        <v>1</v>
      </c>
      <c r="F614" s="246" t="s">
        <v>1719</v>
      </c>
      <c r="G614" s="243"/>
      <c r="H614" s="247">
        <v>422.13999999999999</v>
      </c>
      <c r="I614" s="248"/>
      <c r="J614" s="243"/>
      <c r="K614" s="243"/>
      <c r="L614" s="249"/>
      <c r="M614" s="250"/>
      <c r="N614" s="251"/>
      <c r="O614" s="251"/>
      <c r="P614" s="251"/>
      <c r="Q614" s="251"/>
      <c r="R614" s="251"/>
      <c r="S614" s="251"/>
      <c r="T614" s="252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53" t="s">
        <v>649</v>
      </c>
      <c r="AU614" s="253" t="s">
        <v>84</v>
      </c>
      <c r="AV614" s="13" t="s">
        <v>84</v>
      </c>
      <c r="AW614" s="13" t="s">
        <v>31</v>
      </c>
      <c r="AX614" s="13" t="s">
        <v>74</v>
      </c>
      <c r="AY614" s="253" t="s">
        <v>133</v>
      </c>
    </row>
    <row r="615" s="13" customFormat="1">
      <c r="A615" s="13"/>
      <c r="B615" s="242"/>
      <c r="C615" s="243"/>
      <c r="D615" s="244" t="s">
        <v>649</v>
      </c>
      <c r="E615" s="243"/>
      <c r="F615" s="246" t="s">
        <v>1720</v>
      </c>
      <c r="G615" s="243"/>
      <c r="H615" s="247">
        <v>464.35399999999998</v>
      </c>
      <c r="I615" s="248"/>
      <c r="J615" s="243"/>
      <c r="K615" s="243"/>
      <c r="L615" s="249"/>
      <c r="M615" s="250"/>
      <c r="N615" s="251"/>
      <c r="O615" s="251"/>
      <c r="P615" s="251"/>
      <c r="Q615" s="251"/>
      <c r="R615" s="251"/>
      <c r="S615" s="251"/>
      <c r="T615" s="252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53" t="s">
        <v>649</v>
      </c>
      <c r="AU615" s="253" t="s">
        <v>84</v>
      </c>
      <c r="AV615" s="13" t="s">
        <v>84</v>
      </c>
      <c r="AW615" s="13" t="s">
        <v>4</v>
      </c>
      <c r="AX615" s="13" t="s">
        <v>82</v>
      </c>
      <c r="AY615" s="253" t="s">
        <v>133</v>
      </c>
    </row>
    <row r="616" s="2" customFormat="1" ht="16.5" customHeight="1">
      <c r="A616" s="37"/>
      <c r="B616" s="38"/>
      <c r="C616" s="218" t="s">
        <v>1721</v>
      </c>
      <c r="D616" s="218" t="s">
        <v>135</v>
      </c>
      <c r="E616" s="219" t="s">
        <v>1722</v>
      </c>
      <c r="F616" s="220" t="s">
        <v>1723</v>
      </c>
      <c r="G616" s="221" t="s">
        <v>150</v>
      </c>
      <c r="H616" s="222">
        <v>11.92</v>
      </c>
      <c r="I616" s="223"/>
      <c r="J616" s="224">
        <f>ROUND(I616*H616,2)</f>
        <v>0</v>
      </c>
      <c r="K616" s="225"/>
      <c r="L616" s="43"/>
      <c r="M616" s="233" t="s">
        <v>1</v>
      </c>
      <c r="N616" s="234" t="s">
        <v>39</v>
      </c>
      <c r="O616" s="90"/>
      <c r="P616" s="235">
        <f>O616*H616</f>
        <v>0</v>
      </c>
      <c r="Q616" s="235">
        <v>3.0000000000000001E-05</v>
      </c>
      <c r="R616" s="235">
        <f>Q616*H616</f>
        <v>0.00035760000000000002</v>
      </c>
      <c r="S616" s="235">
        <v>0</v>
      </c>
      <c r="T616" s="236">
        <f>S616*H616</f>
        <v>0</v>
      </c>
      <c r="U616" s="37"/>
      <c r="V616" s="37"/>
      <c r="W616" s="37"/>
      <c r="X616" s="37"/>
      <c r="Y616" s="37"/>
      <c r="Z616" s="37"/>
      <c r="AA616" s="37"/>
      <c r="AB616" s="37"/>
      <c r="AC616" s="37"/>
      <c r="AD616" s="37"/>
      <c r="AE616" s="37"/>
      <c r="AR616" s="231" t="s">
        <v>172</v>
      </c>
      <c r="AT616" s="231" t="s">
        <v>135</v>
      </c>
      <c r="AU616" s="231" t="s">
        <v>84</v>
      </c>
      <c r="AY616" s="16" t="s">
        <v>133</v>
      </c>
      <c r="BE616" s="232">
        <f>IF(N616="základní",J616,0)</f>
        <v>0</v>
      </c>
      <c r="BF616" s="232">
        <f>IF(N616="snížená",J616,0)</f>
        <v>0</v>
      </c>
      <c r="BG616" s="232">
        <f>IF(N616="zákl. přenesená",J616,0)</f>
        <v>0</v>
      </c>
      <c r="BH616" s="232">
        <f>IF(N616="sníž. přenesená",J616,0)</f>
        <v>0</v>
      </c>
      <c r="BI616" s="232">
        <f>IF(N616="nulová",J616,0)</f>
        <v>0</v>
      </c>
      <c r="BJ616" s="16" t="s">
        <v>82</v>
      </c>
      <c r="BK616" s="232">
        <f>ROUND(I616*H616,2)</f>
        <v>0</v>
      </c>
      <c r="BL616" s="16" t="s">
        <v>172</v>
      </c>
      <c r="BM616" s="231" t="s">
        <v>1724</v>
      </c>
    </row>
    <row r="617" s="2" customFormat="1" ht="24.15" customHeight="1">
      <c r="A617" s="37"/>
      <c r="B617" s="38"/>
      <c r="C617" s="218" t="s">
        <v>1725</v>
      </c>
      <c r="D617" s="218" t="s">
        <v>135</v>
      </c>
      <c r="E617" s="219" t="s">
        <v>1726</v>
      </c>
      <c r="F617" s="220" t="s">
        <v>1727</v>
      </c>
      <c r="G617" s="221" t="s">
        <v>581</v>
      </c>
      <c r="H617" s="222">
        <v>17.763000000000002</v>
      </c>
      <c r="I617" s="223"/>
      <c r="J617" s="224">
        <f>ROUND(I617*H617,2)</f>
        <v>0</v>
      </c>
      <c r="K617" s="225"/>
      <c r="L617" s="43"/>
      <c r="M617" s="233" t="s">
        <v>1</v>
      </c>
      <c r="N617" s="234" t="s">
        <v>39</v>
      </c>
      <c r="O617" s="90"/>
      <c r="P617" s="235">
        <f>O617*H617</f>
        <v>0</v>
      </c>
      <c r="Q617" s="235">
        <v>0</v>
      </c>
      <c r="R617" s="235">
        <f>Q617*H617</f>
        <v>0</v>
      </c>
      <c r="S617" s="235">
        <v>0</v>
      </c>
      <c r="T617" s="236">
        <f>S617*H617</f>
        <v>0</v>
      </c>
      <c r="U617" s="37"/>
      <c r="V617" s="37"/>
      <c r="W617" s="37"/>
      <c r="X617" s="37"/>
      <c r="Y617" s="37"/>
      <c r="Z617" s="37"/>
      <c r="AA617" s="37"/>
      <c r="AB617" s="37"/>
      <c r="AC617" s="37"/>
      <c r="AD617" s="37"/>
      <c r="AE617" s="37"/>
      <c r="AR617" s="231" t="s">
        <v>172</v>
      </c>
      <c r="AT617" s="231" t="s">
        <v>135</v>
      </c>
      <c r="AU617" s="231" t="s">
        <v>84</v>
      </c>
      <c r="AY617" s="16" t="s">
        <v>133</v>
      </c>
      <c r="BE617" s="232">
        <f>IF(N617="základní",J617,0)</f>
        <v>0</v>
      </c>
      <c r="BF617" s="232">
        <f>IF(N617="snížená",J617,0)</f>
        <v>0</v>
      </c>
      <c r="BG617" s="232">
        <f>IF(N617="zákl. přenesená",J617,0)</f>
        <v>0</v>
      </c>
      <c r="BH617" s="232">
        <f>IF(N617="sníž. přenesená",J617,0)</f>
        <v>0</v>
      </c>
      <c r="BI617" s="232">
        <f>IF(N617="nulová",J617,0)</f>
        <v>0</v>
      </c>
      <c r="BJ617" s="16" t="s">
        <v>82</v>
      </c>
      <c r="BK617" s="232">
        <f>ROUND(I617*H617,2)</f>
        <v>0</v>
      </c>
      <c r="BL617" s="16" t="s">
        <v>172</v>
      </c>
      <c r="BM617" s="231" t="s">
        <v>1728</v>
      </c>
    </row>
    <row r="618" s="12" customFormat="1" ht="22.8" customHeight="1">
      <c r="A618" s="12"/>
      <c r="B618" s="202"/>
      <c r="C618" s="203"/>
      <c r="D618" s="204" t="s">
        <v>73</v>
      </c>
      <c r="E618" s="216" t="s">
        <v>1729</v>
      </c>
      <c r="F618" s="216" t="s">
        <v>1730</v>
      </c>
      <c r="G618" s="203"/>
      <c r="H618" s="203"/>
      <c r="I618" s="206"/>
      <c r="J618" s="217">
        <f>BK618</f>
        <v>0</v>
      </c>
      <c r="K618" s="203"/>
      <c r="L618" s="208"/>
      <c r="M618" s="209"/>
      <c r="N618" s="210"/>
      <c r="O618" s="210"/>
      <c r="P618" s="211">
        <f>SUM(P619:P630)</f>
        <v>0</v>
      </c>
      <c r="Q618" s="210"/>
      <c r="R618" s="211">
        <f>SUM(R619:R630)</f>
        <v>0.21743650000000001</v>
      </c>
      <c r="S618" s="210"/>
      <c r="T618" s="212">
        <f>SUM(T619:T630)</f>
        <v>0</v>
      </c>
      <c r="U618" s="12"/>
      <c r="V618" s="12"/>
      <c r="W618" s="12"/>
      <c r="X618" s="12"/>
      <c r="Y618" s="12"/>
      <c r="Z618" s="12"/>
      <c r="AA618" s="12"/>
      <c r="AB618" s="12"/>
      <c r="AC618" s="12"/>
      <c r="AD618" s="12"/>
      <c r="AE618" s="12"/>
      <c r="AR618" s="213" t="s">
        <v>84</v>
      </c>
      <c r="AT618" s="214" t="s">
        <v>73</v>
      </c>
      <c r="AU618" s="214" t="s">
        <v>82</v>
      </c>
      <c r="AY618" s="213" t="s">
        <v>133</v>
      </c>
      <c r="BK618" s="215">
        <f>SUM(BK619:BK630)</f>
        <v>0</v>
      </c>
    </row>
    <row r="619" s="2" customFormat="1" ht="16.5" customHeight="1">
      <c r="A619" s="37"/>
      <c r="B619" s="38"/>
      <c r="C619" s="218" t="s">
        <v>1731</v>
      </c>
      <c r="D619" s="218" t="s">
        <v>135</v>
      </c>
      <c r="E619" s="219" t="s">
        <v>1732</v>
      </c>
      <c r="F619" s="220" t="s">
        <v>1733</v>
      </c>
      <c r="G619" s="221" t="s">
        <v>442</v>
      </c>
      <c r="H619" s="222">
        <v>52.530000000000001</v>
      </c>
      <c r="I619" s="223"/>
      <c r="J619" s="224">
        <f>ROUND(I619*H619,2)</f>
        <v>0</v>
      </c>
      <c r="K619" s="225"/>
      <c r="L619" s="43"/>
      <c r="M619" s="233" t="s">
        <v>1</v>
      </c>
      <c r="N619" s="234" t="s">
        <v>39</v>
      </c>
      <c r="O619" s="90"/>
      <c r="P619" s="235">
        <f>O619*H619</f>
        <v>0</v>
      </c>
      <c r="Q619" s="235">
        <v>0.00029999999999999997</v>
      </c>
      <c r="R619" s="235">
        <f>Q619*H619</f>
        <v>0.015758999999999999</v>
      </c>
      <c r="S619" s="235">
        <v>0</v>
      </c>
      <c r="T619" s="236">
        <f>S619*H619</f>
        <v>0</v>
      </c>
      <c r="U619" s="37"/>
      <c r="V619" s="37"/>
      <c r="W619" s="37"/>
      <c r="X619" s="37"/>
      <c r="Y619" s="37"/>
      <c r="Z619" s="37"/>
      <c r="AA619" s="37"/>
      <c r="AB619" s="37"/>
      <c r="AC619" s="37"/>
      <c r="AD619" s="37"/>
      <c r="AE619" s="37"/>
      <c r="AR619" s="231" t="s">
        <v>172</v>
      </c>
      <c r="AT619" s="231" t="s">
        <v>135</v>
      </c>
      <c r="AU619" s="231" t="s">
        <v>84</v>
      </c>
      <c r="AY619" s="16" t="s">
        <v>133</v>
      </c>
      <c r="BE619" s="232">
        <f>IF(N619="základní",J619,0)</f>
        <v>0</v>
      </c>
      <c r="BF619" s="232">
        <f>IF(N619="snížená",J619,0)</f>
        <v>0</v>
      </c>
      <c r="BG619" s="232">
        <f>IF(N619="zákl. přenesená",J619,0)</f>
        <v>0</v>
      </c>
      <c r="BH619" s="232">
        <f>IF(N619="sníž. přenesená",J619,0)</f>
        <v>0</v>
      </c>
      <c r="BI619" s="232">
        <f>IF(N619="nulová",J619,0)</f>
        <v>0</v>
      </c>
      <c r="BJ619" s="16" t="s">
        <v>82</v>
      </c>
      <c r="BK619" s="232">
        <f>ROUND(I619*H619,2)</f>
        <v>0</v>
      </c>
      <c r="BL619" s="16" t="s">
        <v>172</v>
      </c>
      <c r="BM619" s="231" t="s">
        <v>1734</v>
      </c>
    </row>
    <row r="620" s="14" customFormat="1">
      <c r="A620" s="14"/>
      <c r="B620" s="254"/>
      <c r="C620" s="255"/>
      <c r="D620" s="244" t="s">
        <v>649</v>
      </c>
      <c r="E620" s="256" t="s">
        <v>1</v>
      </c>
      <c r="F620" s="257" t="s">
        <v>1735</v>
      </c>
      <c r="G620" s="255"/>
      <c r="H620" s="256" t="s">
        <v>1</v>
      </c>
      <c r="I620" s="258"/>
      <c r="J620" s="255"/>
      <c r="K620" s="255"/>
      <c r="L620" s="259"/>
      <c r="M620" s="260"/>
      <c r="N620" s="261"/>
      <c r="O620" s="261"/>
      <c r="P620" s="261"/>
      <c r="Q620" s="261"/>
      <c r="R620" s="261"/>
      <c r="S620" s="261"/>
      <c r="T620" s="262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63" t="s">
        <v>649</v>
      </c>
      <c r="AU620" s="263" t="s">
        <v>84</v>
      </c>
      <c r="AV620" s="14" t="s">
        <v>82</v>
      </c>
      <c r="AW620" s="14" t="s">
        <v>31</v>
      </c>
      <c r="AX620" s="14" t="s">
        <v>74</v>
      </c>
      <c r="AY620" s="263" t="s">
        <v>133</v>
      </c>
    </row>
    <row r="621" s="13" customFormat="1">
      <c r="A621" s="13"/>
      <c r="B621" s="242"/>
      <c r="C621" s="243"/>
      <c r="D621" s="244" t="s">
        <v>649</v>
      </c>
      <c r="E621" s="245" t="s">
        <v>1</v>
      </c>
      <c r="F621" s="246" t="s">
        <v>1736</v>
      </c>
      <c r="G621" s="243"/>
      <c r="H621" s="247">
        <v>52.530000000000001</v>
      </c>
      <c r="I621" s="248"/>
      <c r="J621" s="243"/>
      <c r="K621" s="243"/>
      <c r="L621" s="249"/>
      <c r="M621" s="250"/>
      <c r="N621" s="251"/>
      <c r="O621" s="251"/>
      <c r="P621" s="251"/>
      <c r="Q621" s="251"/>
      <c r="R621" s="251"/>
      <c r="S621" s="251"/>
      <c r="T621" s="252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53" t="s">
        <v>649</v>
      </c>
      <c r="AU621" s="253" t="s">
        <v>84</v>
      </c>
      <c r="AV621" s="13" t="s">
        <v>84</v>
      </c>
      <c r="AW621" s="13" t="s">
        <v>31</v>
      </c>
      <c r="AX621" s="13" t="s">
        <v>74</v>
      </c>
      <c r="AY621" s="253" t="s">
        <v>133</v>
      </c>
    </row>
    <row r="622" s="2" customFormat="1" ht="37.8" customHeight="1">
      <c r="A622" s="37"/>
      <c r="B622" s="38"/>
      <c r="C622" s="264" t="s">
        <v>1737</v>
      </c>
      <c r="D622" s="264" t="s">
        <v>737</v>
      </c>
      <c r="E622" s="265" t="s">
        <v>1738</v>
      </c>
      <c r="F622" s="266" t="s">
        <v>1739</v>
      </c>
      <c r="G622" s="267" t="s">
        <v>442</v>
      </c>
      <c r="H622" s="268">
        <v>57.783000000000001</v>
      </c>
      <c r="I622" s="269"/>
      <c r="J622" s="270">
        <f>ROUND(I622*H622,2)</f>
        <v>0</v>
      </c>
      <c r="K622" s="271"/>
      <c r="L622" s="272"/>
      <c r="M622" s="273" t="s">
        <v>1</v>
      </c>
      <c r="N622" s="274" t="s">
        <v>39</v>
      </c>
      <c r="O622" s="90"/>
      <c r="P622" s="235">
        <f>O622*H622</f>
        <v>0</v>
      </c>
      <c r="Q622" s="235">
        <v>0.0032000000000000002</v>
      </c>
      <c r="R622" s="235">
        <f>Q622*H622</f>
        <v>0.1849056</v>
      </c>
      <c r="S622" s="235">
        <v>0</v>
      </c>
      <c r="T622" s="236">
        <f>S622*H622</f>
        <v>0</v>
      </c>
      <c r="U622" s="37"/>
      <c r="V622" s="37"/>
      <c r="W622" s="37"/>
      <c r="X622" s="37"/>
      <c r="Y622" s="37"/>
      <c r="Z622" s="37"/>
      <c r="AA622" s="37"/>
      <c r="AB622" s="37"/>
      <c r="AC622" s="37"/>
      <c r="AD622" s="37"/>
      <c r="AE622" s="37"/>
      <c r="AR622" s="231" t="s">
        <v>199</v>
      </c>
      <c r="AT622" s="231" t="s">
        <v>737</v>
      </c>
      <c r="AU622" s="231" t="s">
        <v>84</v>
      </c>
      <c r="AY622" s="16" t="s">
        <v>133</v>
      </c>
      <c r="BE622" s="232">
        <f>IF(N622="základní",J622,0)</f>
        <v>0</v>
      </c>
      <c r="BF622" s="232">
        <f>IF(N622="snížená",J622,0)</f>
        <v>0</v>
      </c>
      <c r="BG622" s="232">
        <f>IF(N622="zákl. přenesená",J622,0)</f>
        <v>0</v>
      </c>
      <c r="BH622" s="232">
        <f>IF(N622="sníž. přenesená",J622,0)</f>
        <v>0</v>
      </c>
      <c r="BI622" s="232">
        <f>IF(N622="nulová",J622,0)</f>
        <v>0</v>
      </c>
      <c r="BJ622" s="16" t="s">
        <v>82</v>
      </c>
      <c r="BK622" s="232">
        <f>ROUND(I622*H622,2)</f>
        <v>0</v>
      </c>
      <c r="BL622" s="16" t="s">
        <v>172</v>
      </c>
      <c r="BM622" s="231" t="s">
        <v>1740</v>
      </c>
    </row>
    <row r="623" s="13" customFormat="1">
      <c r="A623" s="13"/>
      <c r="B623" s="242"/>
      <c r="C623" s="243"/>
      <c r="D623" s="244" t="s">
        <v>649</v>
      </c>
      <c r="E623" s="245" t="s">
        <v>1</v>
      </c>
      <c r="F623" s="246" t="s">
        <v>1741</v>
      </c>
      <c r="G623" s="243"/>
      <c r="H623" s="247">
        <v>52.530000000000001</v>
      </c>
      <c r="I623" s="248"/>
      <c r="J623" s="243"/>
      <c r="K623" s="243"/>
      <c r="L623" s="249"/>
      <c r="M623" s="250"/>
      <c r="N623" s="251"/>
      <c r="O623" s="251"/>
      <c r="P623" s="251"/>
      <c r="Q623" s="251"/>
      <c r="R623" s="251"/>
      <c r="S623" s="251"/>
      <c r="T623" s="252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53" t="s">
        <v>649</v>
      </c>
      <c r="AU623" s="253" t="s">
        <v>84</v>
      </c>
      <c r="AV623" s="13" t="s">
        <v>84</v>
      </c>
      <c r="AW623" s="13" t="s">
        <v>31</v>
      </c>
      <c r="AX623" s="13" t="s">
        <v>74</v>
      </c>
      <c r="AY623" s="253" t="s">
        <v>133</v>
      </c>
    </row>
    <row r="624" s="13" customFormat="1">
      <c r="A624" s="13"/>
      <c r="B624" s="242"/>
      <c r="C624" s="243"/>
      <c r="D624" s="244" t="s">
        <v>649</v>
      </c>
      <c r="E624" s="243"/>
      <c r="F624" s="246" t="s">
        <v>1742</v>
      </c>
      <c r="G624" s="243"/>
      <c r="H624" s="247">
        <v>57.783000000000001</v>
      </c>
      <c r="I624" s="248"/>
      <c r="J624" s="243"/>
      <c r="K624" s="243"/>
      <c r="L624" s="249"/>
      <c r="M624" s="250"/>
      <c r="N624" s="251"/>
      <c r="O624" s="251"/>
      <c r="P624" s="251"/>
      <c r="Q624" s="251"/>
      <c r="R624" s="251"/>
      <c r="S624" s="251"/>
      <c r="T624" s="252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53" t="s">
        <v>649</v>
      </c>
      <c r="AU624" s="253" t="s">
        <v>84</v>
      </c>
      <c r="AV624" s="13" t="s">
        <v>84</v>
      </c>
      <c r="AW624" s="13" t="s">
        <v>4</v>
      </c>
      <c r="AX624" s="13" t="s">
        <v>82</v>
      </c>
      <c r="AY624" s="253" t="s">
        <v>133</v>
      </c>
    </row>
    <row r="625" s="2" customFormat="1" ht="16.5" customHeight="1">
      <c r="A625" s="37"/>
      <c r="B625" s="38"/>
      <c r="C625" s="218" t="s">
        <v>1743</v>
      </c>
      <c r="D625" s="218" t="s">
        <v>135</v>
      </c>
      <c r="E625" s="219" t="s">
        <v>1744</v>
      </c>
      <c r="F625" s="220" t="s">
        <v>1745</v>
      </c>
      <c r="G625" s="221" t="s">
        <v>150</v>
      </c>
      <c r="H625" s="222">
        <v>45.700000000000003</v>
      </c>
      <c r="I625" s="223"/>
      <c r="J625" s="224">
        <f>ROUND(I625*H625,2)</f>
        <v>0</v>
      </c>
      <c r="K625" s="225"/>
      <c r="L625" s="43"/>
      <c r="M625" s="233" t="s">
        <v>1</v>
      </c>
      <c r="N625" s="234" t="s">
        <v>39</v>
      </c>
      <c r="O625" s="90"/>
      <c r="P625" s="235">
        <f>O625*H625</f>
        <v>0</v>
      </c>
      <c r="Q625" s="235">
        <v>1.0000000000000001E-05</v>
      </c>
      <c r="R625" s="235">
        <f>Q625*H625</f>
        <v>0.00045700000000000005</v>
      </c>
      <c r="S625" s="235">
        <v>0</v>
      </c>
      <c r="T625" s="236">
        <f>S625*H625</f>
        <v>0</v>
      </c>
      <c r="U625" s="37"/>
      <c r="V625" s="37"/>
      <c r="W625" s="37"/>
      <c r="X625" s="37"/>
      <c r="Y625" s="37"/>
      <c r="Z625" s="37"/>
      <c r="AA625" s="37"/>
      <c r="AB625" s="37"/>
      <c r="AC625" s="37"/>
      <c r="AD625" s="37"/>
      <c r="AE625" s="37"/>
      <c r="AR625" s="231" t="s">
        <v>172</v>
      </c>
      <c r="AT625" s="231" t="s">
        <v>135</v>
      </c>
      <c r="AU625" s="231" t="s">
        <v>84</v>
      </c>
      <c r="AY625" s="16" t="s">
        <v>133</v>
      </c>
      <c r="BE625" s="232">
        <f>IF(N625="základní",J625,0)</f>
        <v>0</v>
      </c>
      <c r="BF625" s="232">
        <f>IF(N625="snížená",J625,0)</f>
        <v>0</v>
      </c>
      <c r="BG625" s="232">
        <f>IF(N625="zákl. přenesená",J625,0)</f>
        <v>0</v>
      </c>
      <c r="BH625" s="232">
        <f>IF(N625="sníž. přenesená",J625,0)</f>
        <v>0</v>
      </c>
      <c r="BI625" s="232">
        <f>IF(N625="nulová",J625,0)</f>
        <v>0</v>
      </c>
      <c r="BJ625" s="16" t="s">
        <v>82</v>
      </c>
      <c r="BK625" s="232">
        <f>ROUND(I625*H625,2)</f>
        <v>0</v>
      </c>
      <c r="BL625" s="16" t="s">
        <v>172</v>
      </c>
      <c r="BM625" s="231" t="s">
        <v>1746</v>
      </c>
    </row>
    <row r="626" s="13" customFormat="1">
      <c r="A626" s="13"/>
      <c r="B626" s="242"/>
      <c r="C626" s="243"/>
      <c r="D626" s="244" t="s">
        <v>649</v>
      </c>
      <c r="E626" s="245" t="s">
        <v>1</v>
      </c>
      <c r="F626" s="246" t="s">
        <v>1747</v>
      </c>
      <c r="G626" s="243"/>
      <c r="H626" s="247">
        <v>45.700000000000003</v>
      </c>
      <c r="I626" s="248"/>
      <c r="J626" s="243"/>
      <c r="K626" s="243"/>
      <c r="L626" s="249"/>
      <c r="M626" s="250"/>
      <c r="N626" s="251"/>
      <c r="O626" s="251"/>
      <c r="P626" s="251"/>
      <c r="Q626" s="251"/>
      <c r="R626" s="251"/>
      <c r="S626" s="251"/>
      <c r="T626" s="252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53" t="s">
        <v>649</v>
      </c>
      <c r="AU626" s="253" t="s">
        <v>84</v>
      </c>
      <c r="AV626" s="13" t="s">
        <v>84</v>
      </c>
      <c r="AW626" s="13" t="s">
        <v>31</v>
      </c>
      <c r="AX626" s="13" t="s">
        <v>74</v>
      </c>
      <c r="AY626" s="253" t="s">
        <v>133</v>
      </c>
    </row>
    <row r="627" s="2" customFormat="1" ht="16.5" customHeight="1">
      <c r="A627" s="37"/>
      <c r="B627" s="38"/>
      <c r="C627" s="264" t="s">
        <v>1748</v>
      </c>
      <c r="D627" s="264" t="s">
        <v>737</v>
      </c>
      <c r="E627" s="265" t="s">
        <v>1749</v>
      </c>
      <c r="F627" s="266" t="s">
        <v>1750</v>
      </c>
      <c r="G627" s="267" t="s">
        <v>150</v>
      </c>
      <c r="H627" s="268">
        <v>46.613999999999997</v>
      </c>
      <c r="I627" s="269"/>
      <c r="J627" s="270">
        <f>ROUND(I627*H627,2)</f>
        <v>0</v>
      </c>
      <c r="K627" s="271"/>
      <c r="L627" s="272"/>
      <c r="M627" s="273" t="s">
        <v>1</v>
      </c>
      <c r="N627" s="274" t="s">
        <v>39</v>
      </c>
      <c r="O627" s="90"/>
      <c r="P627" s="235">
        <f>O627*H627</f>
        <v>0</v>
      </c>
      <c r="Q627" s="235">
        <v>0.00035</v>
      </c>
      <c r="R627" s="235">
        <f>Q627*H627</f>
        <v>0.0163149</v>
      </c>
      <c r="S627" s="235">
        <v>0</v>
      </c>
      <c r="T627" s="236">
        <f>S627*H627</f>
        <v>0</v>
      </c>
      <c r="U627" s="37"/>
      <c r="V627" s="37"/>
      <c r="W627" s="37"/>
      <c r="X627" s="37"/>
      <c r="Y627" s="37"/>
      <c r="Z627" s="37"/>
      <c r="AA627" s="37"/>
      <c r="AB627" s="37"/>
      <c r="AC627" s="37"/>
      <c r="AD627" s="37"/>
      <c r="AE627" s="37"/>
      <c r="AR627" s="231" t="s">
        <v>199</v>
      </c>
      <c r="AT627" s="231" t="s">
        <v>737</v>
      </c>
      <c r="AU627" s="231" t="s">
        <v>84</v>
      </c>
      <c r="AY627" s="16" t="s">
        <v>133</v>
      </c>
      <c r="BE627" s="232">
        <f>IF(N627="základní",J627,0)</f>
        <v>0</v>
      </c>
      <c r="BF627" s="232">
        <f>IF(N627="snížená",J627,0)</f>
        <v>0</v>
      </c>
      <c r="BG627" s="232">
        <f>IF(N627="zákl. přenesená",J627,0)</f>
        <v>0</v>
      </c>
      <c r="BH627" s="232">
        <f>IF(N627="sníž. přenesená",J627,0)</f>
        <v>0</v>
      </c>
      <c r="BI627" s="232">
        <f>IF(N627="nulová",J627,0)</f>
        <v>0</v>
      </c>
      <c r="BJ627" s="16" t="s">
        <v>82</v>
      </c>
      <c r="BK627" s="232">
        <f>ROUND(I627*H627,2)</f>
        <v>0</v>
      </c>
      <c r="BL627" s="16" t="s">
        <v>172</v>
      </c>
      <c r="BM627" s="231" t="s">
        <v>1751</v>
      </c>
    </row>
    <row r="628" s="13" customFormat="1">
      <c r="A628" s="13"/>
      <c r="B628" s="242"/>
      <c r="C628" s="243"/>
      <c r="D628" s="244" t="s">
        <v>649</v>
      </c>
      <c r="E628" s="245" t="s">
        <v>1</v>
      </c>
      <c r="F628" s="246" t="s">
        <v>1752</v>
      </c>
      <c r="G628" s="243"/>
      <c r="H628" s="247">
        <v>45.700000000000003</v>
      </c>
      <c r="I628" s="248"/>
      <c r="J628" s="243"/>
      <c r="K628" s="243"/>
      <c r="L628" s="249"/>
      <c r="M628" s="250"/>
      <c r="N628" s="251"/>
      <c r="O628" s="251"/>
      <c r="P628" s="251"/>
      <c r="Q628" s="251"/>
      <c r="R628" s="251"/>
      <c r="S628" s="251"/>
      <c r="T628" s="252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53" t="s">
        <v>649</v>
      </c>
      <c r="AU628" s="253" t="s">
        <v>84</v>
      </c>
      <c r="AV628" s="13" t="s">
        <v>84</v>
      </c>
      <c r="AW628" s="13" t="s">
        <v>31</v>
      </c>
      <c r="AX628" s="13" t="s">
        <v>74</v>
      </c>
      <c r="AY628" s="253" t="s">
        <v>133</v>
      </c>
    </row>
    <row r="629" s="13" customFormat="1">
      <c r="A629" s="13"/>
      <c r="B629" s="242"/>
      <c r="C629" s="243"/>
      <c r="D629" s="244" t="s">
        <v>649</v>
      </c>
      <c r="E629" s="243"/>
      <c r="F629" s="246" t="s">
        <v>1753</v>
      </c>
      <c r="G629" s="243"/>
      <c r="H629" s="247">
        <v>46.613999999999997</v>
      </c>
      <c r="I629" s="248"/>
      <c r="J629" s="243"/>
      <c r="K629" s="243"/>
      <c r="L629" s="249"/>
      <c r="M629" s="250"/>
      <c r="N629" s="251"/>
      <c r="O629" s="251"/>
      <c r="P629" s="251"/>
      <c r="Q629" s="251"/>
      <c r="R629" s="251"/>
      <c r="S629" s="251"/>
      <c r="T629" s="252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53" t="s">
        <v>649</v>
      </c>
      <c r="AU629" s="253" t="s">
        <v>84</v>
      </c>
      <c r="AV629" s="13" t="s">
        <v>84</v>
      </c>
      <c r="AW629" s="13" t="s">
        <v>4</v>
      </c>
      <c r="AX629" s="13" t="s">
        <v>82</v>
      </c>
      <c r="AY629" s="253" t="s">
        <v>133</v>
      </c>
    </row>
    <row r="630" s="2" customFormat="1" ht="24.15" customHeight="1">
      <c r="A630" s="37"/>
      <c r="B630" s="38"/>
      <c r="C630" s="218" t="s">
        <v>1754</v>
      </c>
      <c r="D630" s="218" t="s">
        <v>135</v>
      </c>
      <c r="E630" s="219" t="s">
        <v>1755</v>
      </c>
      <c r="F630" s="220" t="s">
        <v>1756</v>
      </c>
      <c r="G630" s="221" t="s">
        <v>581</v>
      </c>
      <c r="H630" s="222">
        <v>0.217</v>
      </c>
      <c r="I630" s="223"/>
      <c r="J630" s="224">
        <f>ROUND(I630*H630,2)</f>
        <v>0</v>
      </c>
      <c r="K630" s="225"/>
      <c r="L630" s="43"/>
      <c r="M630" s="233" t="s">
        <v>1</v>
      </c>
      <c r="N630" s="234" t="s">
        <v>39</v>
      </c>
      <c r="O630" s="90"/>
      <c r="P630" s="235">
        <f>O630*H630</f>
        <v>0</v>
      </c>
      <c r="Q630" s="235">
        <v>0</v>
      </c>
      <c r="R630" s="235">
        <f>Q630*H630</f>
        <v>0</v>
      </c>
      <c r="S630" s="235">
        <v>0</v>
      </c>
      <c r="T630" s="236">
        <f>S630*H630</f>
        <v>0</v>
      </c>
      <c r="U630" s="37"/>
      <c r="V630" s="37"/>
      <c r="W630" s="37"/>
      <c r="X630" s="37"/>
      <c r="Y630" s="37"/>
      <c r="Z630" s="37"/>
      <c r="AA630" s="37"/>
      <c r="AB630" s="37"/>
      <c r="AC630" s="37"/>
      <c r="AD630" s="37"/>
      <c r="AE630" s="37"/>
      <c r="AR630" s="231" t="s">
        <v>172</v>
      </c>
      <c r="AT630" s="231" t="s">
        <v>135</v>
      </c>
      <c r="AU630" s="231" t="s">
        <v>84</v>
      </c>
      <c r="AY630" s="16" t="s">
        <v>133</v>
      </c>
      <c r="BE630" s="232">
        <f>IF(N630="základní",J630,0)</f>
        <v>0</v>
      </c>
      <c r="BF630" s="232">
        <f>IF(N630="snížená",J630,0)</f>
        <v>0</v>
      </c>
      <c r="BG630" s="232">
        <f>IF(N630="zákl. přenesená",J630,0)</f>
        <v>0</v>
      </c>
      <c r="BH630" s="232">
        <f>IF(N630="sníž. přenesená",J630,0)</f>
        <v>0</v>
      </c>
      <c r="BI630" s="232">
        <f>IF(N630="nulová",J630,0)</f>
        <v>0</v>
      </c>
      <c r="BJ630" s="16" t="s">
        <v>82</v>
      </c>
      <c r="BK630" s="232">
        <f>ROUND(I630*H630,2)</f>
        <v>0</v>
      </c>
      <c r="BL630" s="16" t="s">
        <v>172</v>
      </c>
      <c r="BM630" s="231" t="s">
        <v>1757</v>
      </c>
    </row>
    <row r="631" s="12" customFormat="1" ht="22.8" customHeight="1">
      <c r="A631" s="12"/>
      <c r="B631" s="202"/>
      <c r="C631" s="203"/>
      <c r="D631" s="204" t="s">
        <v>73</v>
      </c>
      <c r="E631" s="216" t="s">
        <v>1758</v>
      </c>
      <c r="F631" s="216" t="s">
        <v>1759</v>
      </c>
      <c r="G631" s="203"/>
      <c r="H631" s="203"/>
      <c r="I631" s="206"/>
      <c r="J631" s="217">
        <f>BK631</f>
        <v>0</v>
      </c>
      <c r="K631" s="203"/>
      <c r="L631" s="208"/>
      <c r="M631" s="209"/>
      <c r="N631" s="210"/>
      <c r="O631" s="210"/>
      <c r="P631" s="211">
        <f>SUM(P632:P812)</f>
        <v>0</v>
      </c>
      <c r="Q631" s="210"/>
      <c r="R631" s="211">
        <f>SUM(R632:R812)</f>
        <v>12.1763064</v>
      </c>
      <c r="S631" s="210"/>
      <c r="T631" s="212">
        <f>SUM(T632:T812)</f>
        <v>20.855871999999998</v>
      </c>
      <c r="U631" s="12"/>
      <c r="V631" s="12"/>
      <c r="W631" s="12"/>
      <c r="X631" s="12"/>
      <c r="Y631" s="12"/>
      <c r="Z631" s="12"/>
      <c r="AA631" s="12"/>
      <c r="AB631" s="12"/>
      <c r="AC631" s="12"/>
      <c r="AD631" s="12"/>
      <c r="AE631" s="12"/>
      <c r="AR631" s="213" t="s">
        <v>84</v>
      </c>
      <c r="AT631" s="214" t="s">
        <v>73</v>
      </c>
      <c r="AU631" s="214" t="s">
        <v>82</v>
      </c>
      <c r="AY631" s="213" t="s">
        <v>133</v>
      </c>
      <c r="BK631" s="215">
        <f>SUM(BK632:BK812)</f>
        <v>0</v>
      </c>
    </row>
    <row r="632" s="2" customFormat="1" ht="16.5" customHeight="1">
      <c r="A632" s="37"/>
      <c r="B632" s="38"/>
      <c r="C632" s="218" t="s">
        <v>1760</v>
      </c>
      <c r="D632" s="218" t="s">
        <v>135</v>
      </c>
      <c r="E632" s="219" t="s">
        <v>1761</v>
      </c>
      <c r="F632" s="220" t="s">
        <v>1762</v>
      </c>
      <c r="G632" s="221" t="s">
        <v>442</v>
      </c>
      <c r="H632" s="222">
        <v>616.88</v>
      </c>
      <c r="I632" s="223"/>
      <c r="J632" s="224">
        <f>ROUND(I632*H632,2)</f>
        <v>0</v>
      </c>
      <c r="K632" s="225"/>
      <c r="L632" s="43"/>
      <c r="M632" s="233" t="s">
        <v>1</v>
      </c>
      <c r="N632" s="234" t="s">
        <v>39</v>
      </c>
      <c r="O632" s="90"/>
      <c r="P632" s="235">
        <f>O632*H632</f>
        <v>0</v>
      </c>
      <c r="Q632" s="235">
        <v>0.00029999999999999997</v>
      </c>
      <c r="R632" s="235">
        <f>Q632*H632</f>
        <v>0.18506399999999998</v>
      </c>
      <c r="S632" s="235">
        <v>0</v>
      </c>
      <c r="T632" s="236">
        <f>S632*H632</f>
        <v>0</v>
      </c>
      <c r="U632" s="37"/>
      <c r="V632" s="37"/>
      <c r="W632" s="37"/>
      <c r="X632" s="37"/>
      <c r="Y632" s="37"/>
      <c r="Z632" s="37"/>
      <c r="AA632" s="37"/>
      <c r="AB632" s="37"/>
      <c r="AC632" s="37"/>
      <c r="AD632" s="37"/>
      <c r="AE632" s="37"/>
      <c r="AR632" s="231" t="s">
        <v>172</v>
      </c>
      <c r="AT632" s="231" t="s">
        <v>135</v>
      </c>
      <c r="AU632" s="231" t="s">
        <v>84</v>
      </c>
      <c r="AY632" s="16" t="s">
        <v>133</v>
      </c>
      <c r="BE632" s="232">
        <f>IF(N632="základní",J632,0)</f>
        <v>0</v>
      </c>
      <c r="BF632" s="232">
        <f>IF(N632="snížená",J632,0)</f>
        <v>0</v>
      </c>
      <c r="BG632" s="232">
        <f>IF(N632="zákl. přenesená",J632,0)</f>
        <v>0</v>
      </c>
      <c r="BH632" s="232">
        <f>IF(N632="sníž. přenesená",J632,0)</f>
        <v>0</v>
      </c>
      <c r="BI632" s="232">
        <f>IF(N632="nulová",J632,0)</f>
        <v>0</v>
      </c>
      <c r="BJ632" s="16" t="s">
        <v>82</v>
      </c>
      <c r="BK632" s="232">
        <f>ROUND(I632*H632,2)</f>
        <v>0</v>
      </c>
      <c r="BL632" s="16" t="s">
        <v>172</v>
      </c>
      <c r="BM632" s="231" t="s">
        <v>1763</v>
      </c>
    </row>
    <row r="633" s="14" customFormat="1">
      <c r="A633" s="14"/>
      <c r="B633" s="254"/>
      <c r="C633" s="255"/>
      <c r="D633" s="244" t="s">
        <v>649</v>
      </c>
      <c r="E633" s="256" t="s">
        <v>1</v>
      </c>
      <c r="F633" s="257" t="s">
        <v>972</v>
      </c>
      <c r="G633" s="255"/>
      <c r="H633" s="256" t="s">
        <v>1</v>
      </c>
      <c r="I633" s="258"/>
      <c r="J633" s="255"/>
      <c r="K633" s="255"/>
      <c r="L633" s="259"/>
      <c r="M633" s="260"/>
      <c r="N633" s="261"/>
      <c r="O633" s="261"/>
      <c r="P633" s="261"/>
      <c r="Q633" s="261"/>
      <c r="R633" s="261"/>
      <c r="S633" s="261"/>
      <c r="T633" s="262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63" t="s">
        <v>649</v>
      </c>
      <c r="AU633" s="263" t="s">
        <v>84</v>
      </c>
      <c r="AV633" s="14" t="s">
        <v>82</v>
      </c>
      <c r="AW633" s="14" t="s">
        <v>31</v>
      </c>
      <c r="AX633" s="14" t="s">
        <v>74</v>
      </c>
      <c r="AY633" s="263" t="s">
        <v>133</v>
      </c>
    </row>
    <row r="634" s="13" customFormat="1">
      <c r="A634" s="13"/>
      <c r="B634" s="242"/>
      <c r="C634" s="243"/>
      <c r="D634" s="244" t="s">
        <v>649</v>
      </c>
      <c r="E634" s="245" t="s">
        <v>1</v>
      </c>
      <c r="F634" s="246" t="s">
        <v>1764</v>
      </c>
      <c r="G634" s="243"/>
      <c r="H634" s="247">
        <v>9.5999999999999996</v>
      </c>
      <c r="I634" s="248"/>
      <c r="J634" s="243"/>
      <c r="K634" s="243"/>
      <c r="L634" s="249"/>
      <c r="M634" s="250"/>
      <c r="N634" s="251"/>
      <c r="O634" s="251"/>
      <c r="P634" s="251"/>
      <c r="Q634" s="251"/>
      <c r="R634" s="251"/>
      <c r="S634" s="251"/>
      <c r="T634" s="252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53" t="s">
        <v>649</v>
      </c>
      <c r="AU634" s="253" t="s">
        <v>84</v>
      </c>
      <c r="AV634" s="13" t="s">
        <v>84</v>
      </c>
      <c r="AW634" s="13" t="s">
        <v>31</v>
      </c>
      <c r="AX634" s="13" t="s">
        <v>74</v>
      </c>
      <c r="AY634" s="253" t="s">
        <v>133</v>
      </c>
    </row>
    <row r="635" s="13" customFormat="1">
      <c r="A635" s="13"/>
      <c r="B635" s="242"/>
      <c r="C635" s="243"/>
      <c r="D635" s="244" t="s">
        <v>649</v>
      </c>
      <c r="E635" s="245" t="s">
        <v>1</v>
      </c>
      <c r="F635" s="246" t="s">
        <v>1765</v>
      </c>
      <c r="G635" s="243"/>
      <c r="H635" s="247">
        <v>9.8000000000000007</v>
      </c>
      <c r="I635" s="248"/>
      <c r="J635" s="243"/>
      <c r="K635" s="243"/>
      <c r="L635" s="249"/>
      <c r="M635" s="250"/>
      <c r="N635" s="251"/>
      <c r="O635" s="251"/>
      <c r="P635" s="251"/>
      <c r="Q635" s="251"/>
      <c r="R635" s="251"/>
      <c r="S635" s="251"/>
      <c r="T635" s="252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53" t="s">
        <v>649</v>
      </c>
      <c r="AU635" s="253" t="s">
        <v>84</v>
      </c>
      <c r="AV635" s="13" t="s">
        <v>84</v>
      </c>
      <c r="AW635" s="13" t="s">
        <v>31</v>
      </c>
      <c r="AX635" s="13" t="s">
        <v>74</v>
      </c>
      <c r="AY635" s="253" t="s">
        <v>133</v>
      </c>
    </row>
    <row r="636" s="13" customFormat="1">
      <c r="A636" s="13"/>
      <c r="B636" s="242"/>
      <c r="C636" s="243"/>
      <c r="D636" s="244" t="s">
        <v>649</v>
      </c>
      <c r="E636" s="245" t="s">
        <v>1</v>
      </c>
      <c r="F636" s="246" t="s">
        <v>1766</v>
      </c>
      <c r="G636" s="243"/>
      <c r="H636" s="247">
        <v>19.199999999999999</v>
      </c>
      <c r="I636" s="248"/>
      <c r="J636" s="243"/>
      <c r="K636" s="243"/>
      <c r="L636" s="249"/>
      <c r="M636" s="250"/>
      <c r="N636" s="251"/>
      <c r="O636" s="251"/>
      <c r="P636" s="251"/>
      <c r="Q636" s="251"/>
      <c r="R636" s="251"/>
      <c r="S636" s="251"/>
      <c r="T636" s="252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53" t="s">
        <v>649</v>
      </c>
      <c r="AU636" s="253" t="s">
        <v>84</v>
      </c>
      <c r="AV636" s="13" t="s">
        <v>84</v>
      </c>
      <c r="AW636" s="13" t="s">
        <v>31</v>
      </c>
      <c r="AX636" s="13" t="s">
        <v>74</v>
      </c>
      <c r="AY636" s="253" t="s">
        <v>133</v>
      </c>
    </row>
    <row r="637" s="13" customFormat="1">
      <c r="A637" s="13"/>
      <c r="B637" s="242"/>
      <c r="C637" s="243"/>
      <c r="D637" s="244" t="s">
        <v>649</v>
      </c>
      <c r="E637" s="245" t="s">
        <v>1</v>
      </c>
      <c r="F637" s="246" t="s">
        <v>1767</v>
      </c>
      <c r="G637" s="243"/>
      <c r="H637" s="247">
        <v>19.253</v>
      </c>
      <c r="I637" s="248"/>
      <c r="J637" s="243"/>
      <c r="K637" s="243"/>
      <c r="L637" s="249"/>
      <c r="M637" s="250"/>
      <c r="N637" s="251"/>
      <c r="O637" s="251"/>
      <c r="P637" s="251"/>
      <c r="Q637" s="251"/>
      <c r="R637" s="251"/>
      <c r="S637" s="251"/>
      <c r="T637" s="252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53" t="s">
        <v>649</v>
      </c>
      <c r="AU637" s="253" t="s">
        <v>84</v>
      </c>
      <c r="AV637" s="13" t="s">
        <v>84</v>
      </c>
      <c r="AW637" s="13" t="s">
        <v>31</v>
      </c>
      <c r="AX637" s="13" t="s">
        <v>74</v>
      </c>
      <c r="AY637" s="253" t="s">
        <v>133</v>
      </c>
    </row>
    <row r="638" s="13" customFormat="1">
      <c r="A638" s="13"/>
      <c r="B638" s="242"/>
      <c r="C638" s="243"/>
      <c r="D638" s="244" t="s">
        <v>649</v>
      </c>
      <c r="E638" s="245" t="s">
        <v>1</v>
      </c>
      <c r="F638" s="246" t="s">
        <v>1768</v>
      </c>
      <c r="G638" s="243"/>
      <c r="H638" s="247">
        <v>22.5</v>
      </c>
      <c r="I638" s="248"/>
      <c r="J638" s="243"/>
      <c r="K638" s="243"/>
      <c r="L638" s="249"/>
      <c r="M638" s="250"/>
      <c r="N638" s="251"/>
      <c r="O638" s="251"/>
      <c r="P638" s="251"/>
      <c r="Q638" s="251"/>
      <c r="R638" s="251"/>
      <c r="S638" s="251"/>
      <c r="T638" s="252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53" t="s">
        <v>649</v>
      </c>
      <c r="AU638" s="253" t="s">
        <v>84</v>
      </c>
      <c r="AV638" s="13" t="s">
        <v>84</v>
      </c>
      <c r="AW638" s="13" t="s">
        <v>31</v>
      </c>
      <c r="AX638" s="13" t="s">
        <v>74</v>
      </c>
      <c r="AY638" s="253" t="s">
        <v>133</v>
      </c>
    </row>
    <row r="639" s="13" customFormat="1">
      <c r="A639" s="13"/>
      <c r="B639" s="242"/>
      <c r="C639" s="243"/>
      <c r="D639" s="244" t="s">
        <v>649</v>
      </c>
      <c r="E639" s="245" t="s">
        <v>1</v>
      </c>
      <c r="F639" s="246" t="s">
        <v>1769</v>
      </c>
      <c r="G639" s="243"/>
      <c r="H639" s="247">
        <v>6.5999999999999996</v>
      </c>
      <c r="I639" s="248"/>
      <c r="J639" s="243"/>
      <c r="K639" s="243"/>
      <c r="L639" s="249"/>
      <c r="M639" s="250"/>
      <c r="N639" s="251"/>
      <c r="O639" s="251"/>
      <c r="P639" s="251"/>
      <c r="Q639" s="251"/>
      <c r="R639" s="251"/>
      <c r="S639" s="251"/>
      <c r="T639" s="252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53" t="s">
        <v>649</v>
      </c>
      <c r="AU639" s="253" t="s">
        <v>84</v>
      </c>
      <c r="AV639" s="13" t="s">
        <v>84</v>
      </c>
      <c r="AW639" s="13" t="s">
        <v>31</v>
      </c>
      <c r="AX639" s="13" t="s">
        <v>74</v>
      </c>
      <c r="AY639" s="253" t="s">
        <v>133</v>
      </c>
    </row>
    <row r="640" s="13" customFormat="1">
      <c r="A640" s="13"/>
      <c r="B640" s="242"/>
      <c r="C640" s="243"/>
      <c r="D640" s="244" t="s">
        <v>649</v>
      </c>
      <c r="E640" s="245" t="s">
        <v>1</v>
      </c>
      <c r="F640" s="246" t="s">
        <v>1770</v>
      </c>
      <c r="G640" s="243"/>
      <c r="H640" s="247">
        <v>23.399999999999999</v>
      </c>
      <c r="I640" s="248"/>
      <c r="J640" s="243"/>
      <c r="K640" s="243"/>
      <c r="L640" s="249"/>
      <c r="M640" s="250"/>
      <c r="N640" s="251"/>
      <c r="O640" s="251"/>
      <c r="P640" s="251"/>
      <c r="Q640" s="251"/>
      <c r="R640" s="251"/>
      <c r="S640" s="251"/>
      <c r="T640" s="252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53" t="s">
        <v>649</v>
      </c>
      <c r="AU640" s="253" t="s">
        <v>84</v>
      </c>
      <c r="AV640" s="13" t="s">
        <v>84</v>
      </c>
      <c r="AW640" s="13" t="s">
        <v>31</v>
      </c>
      <c r="AX640" s="13" t="s">
        <v>74</v>
      </c>
      <c r="AY640" s="253" t="s">
        <v>133</v>
      </c>
    </row>
    <row r="641" s="13" customFormat="1">
      <c r="A641" s="13"/>
      <c r="B641" s="242"/>
      <c r="C641" s="243"/>
      <c r="D641" s="244" t="s">
        <v>649</v>
      </c>
      <c r="E641" s="245" t="s">
        <v>1</v>
      </c>
      <c r="F641" s="246" t="s">
        <v>1771</v>
      </c>
      <c r="G641" s="243"/>
      <c r="H641" s="247">
        <v>7.7999999999999998</v>
      </c>
      <c r="I641" s="248"/>
      <c r="J641" s="243"/>
      <c r="K641" s="243"/>
      <c r="L641" s="249"/>
      <c r="M641" s="250"/>
      <c r="N641" s="251"/>
      <c r="O641" s="251"/>
      <c r="P641" s="251"/>
      <c r="Q641" s="251"/>
      <c r="R641" s="251"/>
      <c r="S641" s="251"/>
      <c r="T641" s="252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53" t="s">
        <v>649</v>
      </c>
      <c r="AU641" s="253" t="s">
        <v>84</v>
      </c>
      <c r="AV641" s="13" t="s">
        <v>84</v>
      </c>
      <c r="AW641" s="13" t="s">
        <v>31</v>
      </c>
      <c r="AX641" s="13" t="s">
        <v>74</v>
      </c>
      <c r="AY641" s="253" t="s">
        <v>133</v>
      </c>
    </row>
    <row r="642" s="13" customFormat="1">
      <c r="A642" s="13"/>
      <c r="B642" s="242"/>
      <c r="C642" s="243"/>
      <c r="D642" s="244" t="s">
        <v>649</v>
      </c>
      <c r="E642" s="245" t="s">
        <v>1</v>
      </c>
      <c r="F642" s="246" t="s">
        <v>1772</v>
      </c>
      <c r="G642" s="243"/>
      <c r="H642" s="247">
        <v>8.5999999999999996</v>
      </c>
      <c r="I642" s="248"/>
      <c r="J642" s="243"/>
      <c r="K642" s="243"/>
      <c r="L642" s="249"/>
      <c r="M642" s="250"/>
      <c r="N642" s="251"/>
      <c r="O642" s="251"/>
      <c r="P642" s="251"/>
      <c r="Q642" s="251"/>
      <c r="R642" s="251"/>
      <c r="S642" s="251"/>
      <c r="T642" s="252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53" t="s">
        <v>649</v>
      </c>
      <c r="AU642" s="253" t="s">
        <v>84</v>
      </c>
      <c r="AV642" s="13" t="s">
        <v>84</v>
      </c>
      <c r="AW642" s="13" t="s">
        <v>31</v>
      </c>
      <c r="AX642" s="13" t="s">
        <v>74</v>
      </c>
      <c r="AY642" s="253" t="s">
        <v>133</v>
      </c>
    </row>
    <row r="643" s="13" customFormat="1">
      <c r="A643" s="13"/>
      <c r="B643" s="242"/>
      <c r="C643" s="243"/>
      <c r="D643" s="244" t="s">
        <v>649</v>
      </c>
      <c r="E643" s="245" t="s">
        <v>1</v>
      </c>
      <c r="F643" s="246" t="s">
        <v>1773</v>
      </c>
      <c r="G643" s="243"/>
      <c r="H643" s="247">
        <v>8.8000000000000007</v>
      </c>
      <c r="I643" s="248"/>
      <c r="J643" s="243"/>
      <c r="K643" s="243"/>
      <c r="L643" s="249"/>
      <c r="M643" s="250"/>
      <c r="N643" s="251"/>
      <c r="O643" s="251"/>
      <c r="P643" s="251"/>
      <c r="Q643" s="251"/>
      <c r="R643" s="251"/>
      <c r="S643" s="251"/>
      <c r="T643" s="252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53" t="s">
        <v>649</v>
      </c>
      <c r="AU643" s="253" t="s">
        <v>84</v>
      </c>
      <c r="AV643" s="13" t="s">
        <v>84</v>
      </c>
      <c r="AW643" s="13" t="s">
        <v>31</v>
      </c>
      <c r="AX643" s="13" t="s">
        <v>74</v>
      </c>
      <c r="AY643" s="253" t="s">
        <v>133</v>
      </c>
    </row>
    <row r="644" s="13" customFormat="1">
      <c r="A644" s="13"/>
      <c r="B644" s="242"/>
      <c r="C644" s="243"/>
      <c r="D644" s="244" t="s">
        <v>649</v>
      </c>
      <c r="E644" s="245" t="s">
        <v>1</v>
      </c>
      <c r="F644" s="246" t="s">
        <v>1774</v>
      </c>
      <c r="G644" s="243"/>
      <c r="H644" s="247">
        <v>12.199999999999999</v>
      </c>
      <c r="I644" s="248"/>
      <c r="J644" s="243"/>
      <c r="K644" s="243"/>
      <c r="L644" s="249"/>
      <c r="M644" s="250"/>
      <c r="N644" s="251"/>
      <c r="O644" s="251"/>
      <c r="P644" s="251"/>
      <c r="Q644" s="251"/>
      <c r="R644" s="251"/>
      <c r="S644" s="251"/>
      <c r="T644" s="252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53" t="s">
        <v>649</v>
      </c>
      <c r="AU644" s="253" t="s">
        <v>84</v>
      </c>
      <c r="AV644" s="13" t="s">
        <v>84</v>
      </c>
      <c r="AW644" s="13" t="s">
        <v>31</v>
      </c>
      <c r="AX644" s="13" t="s">
        <v>74</v>
      </c>
      <c r="AY644" s="253" t="s">
        <v>133</v>
      </c>
    </row>
    <row r="645" s="13" customFormat="1">
      <c r="A645" s="13"/>
      <c r="B645" s="242"/>
      <c r="C645" s="243"/>
      <c r="D645" s="244" t="s">
        <v>649</v>
      </c>
      <c r="E645" s="245" t="s">
        <v>1</v>
      </c>
      <c r="F645" s="246" t="s">
        <v>1775</v>
      </c>
      <c r="G645" s="243"/>
      <c r="H645" s="247">
        <v>10</v>
      </c>
      <c r="I645" s="248"/>
      <c r="J645" s="243"/>
      <c r="K645" s="243"/>
      <c r="L645" s="249"/>
      <c r="M645" s="250"/>
      <c r="N645" s="251"/>
      <c r="O645" s="251"/>
      <c r="P645" s="251"/>
      <c r="Q645" s="251"/>
      <c r="R645" s="251"/>
      <c r="S645" s="251"/>
      <c r="T645" s="252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53" t="s">
        <v>649</v>
      </c>
      <c r="AU645" s="253" t="s">
        <v>84</v>
      </c>
      <c r="AV645" s="13" t="s">
        <v>84</v>
      </c>
      <c r="AW645" s="13" t="s">
        <v>31</v>
      </c>
      <c r="AX645" s="13" t="s">
        <v>74</v>
      </c>
      <c r="AY645" s="253" t="s">
        <v>133</v>
      </c>
    </row>
    <row r="646" s="13" customFormat="1">
      <c r="A646" s="13"/>
      <c r="B646" s="242"/>
      <c r="C646" s="243"/>
      <c r="D646" s="244" t="s">
        <v>649</v>
      </c>
      <c r="E646" s="245" t="s">
        <v>1</v>
      </c>
      <c r="F646" s="246" t="s">
        <v>1776</v>
      </c>
      <c r="G646" s="243"/>
      <c r="H646" s="247">
        <v>9</v>
      </c>
      <c r="I646" s="248"/>
      <c r="J646" s="243"/>
      <c r="K646" s="243"/>
      <c r="L646" s="249"/>
      <c r="M646" s="250"/>
      <c r="N646" s="251"/>
      <c r="O646" s="251"/>
      <c r="P646" s="251"/>
      <c r="Q646" s="251"/>
      <c r="R646" s="251"/>
      <c r="S646" s="251"/>
      <c r="T646" s="252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53" t="s">
        <v>649</v>
      </c>
      <c r="AU646" s="253" t="s">
        <v>84</v>
      </c>
      <c r="AV646" s="13" t="s">
        <v>84</v>
      </c>
      <c r="AW646" s="13" t="s">
        <v>31</v>
      </c>
      <c r="AX646" s="13" t="s">
        <v>74</v>
      </c>
      <c r="AY646" s="253" t="s">
        <v>133</v>
      </c>
    </row>
    <row r="647" s="13" customFormat="1">
      <c r="A647" s="13"/>
      <c r="B647" s="242"/>
      <c r="C647" s="243"/>
      <c r="D647" s="244" t="s">
        <v>649</v>
      </c>
      <c r="E647" s="245" t="s">
        <v>1</v>
      </c>
      <c r="F647" s="246" t="s">
        <v>1777</v>
      </c>
      <c r="G647" s="243"/>
      <c r="H647" s="247">
        <v>33.799999999999997</v>
      </c>
      <c r="I647" s="248"/>
      <c r="J647" s="243"/>
      <c r="K647" s="243"/>
      <c r="L647" s="249"/>
      <c r="M647" s="250"/>
      <c r="N647" s="251"/>
      <c r="O647" s="251"/>
      <c r="P647" s="251"/>
      <c r="Q647" s="251"/>
      <c r="R647" s="251"/>
      <c r="S647" s="251"/>
      <c r="T647" s="252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53" t="s">
        <v>649</v>
      </c>
      <c r="AU647" s="253" t="s">
        <v>84</v>
      </c>
      <c r="AV647" s="13" t="s">
        <v>84</v>
      </c>
      <c r="AW647" s="13" t="s">
        <v>31</v>
      </c>
      <c r="AX647" s="13" t="s">
        <v>74</v>
      </c>
      <c r="AY647" s="253" t="s">
        <v>133</v>
      </c>
    </row>
    <row r="648" s="14" customFormat="1">
      <c r="A648" s="14"/>
      <c r="B648" s="254"/>
      <c r="C648" s="255"/>
      <c r="D648" s="244" t="s">
        <v>649</v>
      </c>
      <c r="E648" s="256" t="s">
        <v>1</v>
      </c>
      <c r="F648" s="257" t="s">
        <v>1156</v>
      </c>
      <c r="G648" s="255"/>
      <c r="H648" s="256" t="s">
        <v>1</v>
      </c>
      <c r="I648" s="258"/>
      <c r="J648" s="255"/>
      <c r="K648" s="255"/>
      <c r="L648" s="259"/>
      <c r="M648" s="260"/>
      <c r="N648" s="261"/>
      <c r="O648" s="261"/>
      <c r="P648" s="261"/>
      <c r="Q648" s="261"/>
      <c r="R648" s="261"/>
      <c r="S648" s="261"/>
      <c r="T648" s="262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63" t="s">
        <v>649</v>
      </c>
      <c r="AU648" s="263" t="s">
        <v>84</v>
      </c>
      <c r="AV648" s="14" t="s">
        <v>82</v>
      </c>
      <c r="AW648" s="14" t="s">
        <v>31</v>
      </c>
      <c r="AX648" s="14" t="s">
        <v>74</v>
      </c>
      <c r="AY648" s="263" t="s">
        <v>133</v>
      </c>
    </row>
    <row r="649" s="13" customFormat="1">
      <c r="A649" s="13"/>
      <c r="B649" s="242"/>
      <c r="C649" s="243"/>
      <c r="D649" s="244" t="s">
        <v>649</v>
      </c>
      <c r="E649" s="245" t="s">
        <v>1</v>
      </c>
      <c r="F649" s="246" t="s">
        <v>1778</v>
      </c>
      <c r="G649" s="243"/>
      <c r="H649" s="247">
        <v>37.645000000000003</v>
      </c>
      <c r="I649" s="248"/>
      <c r="J649" s="243"/>
      <c r="K649" s="243"/>
      <c r="L649" s="249"/>
      <c r="M649" s="250"/>
      <c r="N649" s="251"/>
      <c r="O649" s="251"/>
      <c r="P649" s="251"/>
      <c r="Q649" s="251"/>
      <c r="R649" s="251"/>
      <c r="S649" s="251"/>
      <c r="T649" s="252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53" t="s">
        <v>649</v>
      </c>
      <c r="AU649" s="253" t="s">
        <v>84</v>
      </c>
      <c r="AV649" s="13" t="s">
        <v>84</v>
      </c>
      <c r="AW649" s="13" t="s">
        <v>31</v>
      </c>
      <c r="AX649" s="13" t="s">
        <v>74</v>
      </c>
      <c r="AY649" s="253" t="s">
        <v>133</v>
      </c>
    </row>
    <row r="650" s="13" customFormat="1">
      <c r="A650" s="13"/>
      <c r="B650" s="242"/>
      <c r="C650" s="243"/>
      <c r="D650" s="244" t="s">
        <v>649</v>
      </c>
      <c r="E650" s="245" t="s">
        <v>1</v>
      </c>
      <c r="F650" s="246" t="s">
        <v>1779</v>
      </c>
      <c r="G650" s="243"/>
      <c r="H650" s="247">
        <v>23.280000000000001</v>
      </c>
      <c r="I650" s="248"/>
      <c r="J650" s="243"/>
      <c r="K650" s="243"/>
      <c r="L650" s="249"/>
      <c r="M650" s="250"/>
      <c r="N650" s="251"/>
      <c r="O650" s="251"/>
      <c r="P650" s="251"/>
      <c r="Q650" s="251"/>
      <c r="R650" s="251"/>
      <c r="S650" s="251"/>
      <c r="T650" s="252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53" t="s">
        <v>649</v>
      </c>
      <c r="AU650" s="253" t="s">
        <v>84</v>
      </c>
      <c r="AV650" s="13" t="s">
        <v>84</v>
      </c>
      <c r="AW650" s="13" t="s">
        <v>31</v>
      </c>
      <c r="AX650" s="13" t="s">
        <v>74</v>
      </c>
      <c r="AY650" s="253" t="s">
        <v>133</v>
      </c>
    </row>
    <row r="651" s="13" customFormat="1">
      <c r="A651" s="13"/>
      <c r="B651" s="242"/>
      <c r="C651" s="243"/>
      <c r="D651" s="244" t="s">
        <v>649</v>
      </c>
      <c r="E651" s="245" t="s">
        <v>1</v>
      </c>
      <c r="F651" s="246" t="s">
        <v>1780</v>
      </c>
      <c r="G651" s="243"/>
      <c r="H651" s="247">
        <v>57.5</v>
      </c>
      <c r="I651" s="248"/>
      <c r="J651" s="243"/>
      <c r="K651" s="243"/>
      <c r="L651" s="249"/>
      <c r="M651" s="250"/>
      <c r="N651" s="251"/>
      <c r="O651" s="251"/>
      <c r="P651" s="251"/>
      <c r="Q651" s="251"/>
      <c r="R651" s="251"/>
      <c r="S651" s="251"/>
      <c r="T651" s="252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53" t="s">
        <v>649</v>
      </c>
      <c r="AU651" s="253" t="s">
        <v>84</v>
      </c>
      <c r="AV651" s="13" t="s">
        <v>84</v>
      </c>
      <c r="AW651" s="13" t="s">
        <v>31</v>
      </c>
      <c r="AX651" s="13" t="s">
        <v>74</v>
      </c>
      <c r="AY651" s="253" t="s">
        <v>133</v>
      </c>
    </row>
    <row r="652" s="13" customFormat="1">
      <c r="A652" s="13"/>
      <c r="B652" s="242"/>
      <c r="C652" s="243"/>
      <c r="D652" s="244" t="s">
        <v>649</v>
      </c>
      <c r="E652" s="245" t="s">
        <v>1</v>
      </c>
      <c r="F652" s="246" t="s">
        <v>1781</v>
      </c>
      <c r="G652" s="243"/>
      <c r="H652" s="247">
        <v>12.199999999999999</v>
      </c>
      <c r="I652" s="248"/>
      <c r="J652" s="243"/>
      <c r="K652" s="243"/>
      <c r="L652" s="249"/>
      <c r="M652" s="250"/>
      <c r="N652" s="251"/>
      <c r="O652" s="251"/>
      <c r="P652" s="251"/>
      <c r="Q652" s="251"/>
      <c r="R652" s="251"/>
      <c r="S652" s="251"/>
      <c r="T652" s="252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53" t="s">
        <v>649</v>
      </c>
      <c r="AU652" s="253" t="s">
        <v>84</v>
      </c>
      <c r="AV652" s="13" t="s">
        <v>84</v>
      </c>
      <c r="AW652" s="13" t="s">
        <v>31</v>
      </c>
      <c r="AX652" s="13" t="s">
        <v>74</v>
      </c>
      <c r="AY652" s="253" t="s">
        <v>133</v>
      </c>
    </row>
    <row r="653" s="13" customFormat="1">
      <c r="A653" s="13"/>
      <c r="B653" s="242"/>
      <c r="C653" s="243"/>
      <c r="D653" s="244" t="s">
        <v>649</v>
      </c>
      <c r="E653" s="245" t="s">
        <v>1</v>
      </c>
      <c r="F653" s="246" t="s">
        <v>1782</v>
      </c>
      <c r="G653" s="243"/>
      <c r="H653" s="247">
        <v>116.59999999999999</v>
      </c>
      <c r="I653" s="248"/>
      <c r="J653" s="243"/>
      <c r="K653" s="243"/>
      <c r="L653" s="249"/>
      <c r="M653" s="250"/>
      <c r="N653" s="251"/>
      <c r="O653" s="251"/>
      <c r="P653" s="251"/>
      <c r="Q653" s="251"/>
      <c r="R653" s="251"/>
      <c r="S653" s="251"/>
      <c r="T653" s="252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53" t="s">
        <v>649</v>
      </c>
      <c r="AU653" s="253" t="s">
        <v>84</v>
      </c>
      <c r="AV653" s="13" t="s">
        <v>84</v>
      </c>
      <c r="AW653" s="13" t="s">
        <v>31</v>
      </c>
      <c r="AX653" s="13" t="s">
        <v>74</v>
      </c>
      <c r="AY653" s="253" t="s">
        <v>133</v>
      </c>
    </row>
    <row r="654" s="13" customFormat="1">
      <c r="A654" s="13"/>
      <c r="B654" s="242"/>
      <c r="C654" s="243"/>
      <c r="D654" s="244" t="s">
        <v>649</v>
      </c>
      <c r="E654" s="245" t="s">
        <v>1</v>
      </c>
      <c r="F654" s="246" t="s">
        <v>1783</v>
      </c>
      <c r="G654" s="243"/>
      <c r="H654" s="247">
        <v>-47.368000000000002</v>
      </c>
      <c r="I654" s="248"/>
      <c r="J654" s="243"/>
      <c r="K654" s="243"/>
      <c r="L654" s="249"/>
      <c r="M654" s="250"/>
      <c r="N654" s="251"/>
      <c r="O654" s="251"/>
      <c r="P654" s="251"/>
      <c r="Q654" s="251"/>
      <c r="R654" s="251"/>
      <c r="S654" s="251"/>
      <c r="T654" s="252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53" t="s">
        <v>649</v>
      </c>
      <c r="AU654" s="253" t="s">
        <v>84</v>
      </c>
      <c r="AV654" s="13" t="s">
        <v>84</v>
      </c>
      <c r="AW654" s="13" t="s">
        <v>31</v>
      </c>
      <c r="AX654" s="13" t="s">
        <v>74</v>
      </c>
      <c r="AY654" s="253" t="s">
        <v>133</v>
      </c>
    </row>
    <row r="655" s="13" customFormat="1">
      <c r="A655" s="13"/>
      <c r="B655" s="242"/>
      <c r="C655" s="243"/>
      <c r="D655" s="244" t="s">
        <v>649</v>
      </c>
      <c r="E655" s="245" t="s">
        <v>1</v>
      </c>
      <c r="F655" s="246" t="s">
        <v>1784</v>
      </c>
      <c r="G655" s="243"/>
      <c r="H655" s="247">
        <v>7.5300000000000002</v>
      </c>
      <c r="I655" s="248"/>
      <c r="J655" s="243"/>
      <c r="K655" s="243"/>
      <c r="L655" s="249"/>
      <c r="M655" s="250"/>
      <c r="N655" s="251"/>
      <c r="O655" s="251"/>
      <c r="P655" s="251"/>
      <c r="Q655" s="251"/>
      <c r="R655" s="251"/>
      <c r="S655" s="251"/>
      <c r="T655" s="252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53" t="s">
        <v>649</v>
      </c>
      <c r="AU655" s="253" t="s">
        <v>84</v>
      </c>
      <c r="AV655" s="13" t="s">
        <v>84</v>
      </c>
      <c r="AW655" s="13" t="s">
        <v>31</v>
      </c>
      <c r="AX655" s="13" t="s">
        <v>74</v>
      </c>
      <c r="AY655" s="253" t="s">
        <v>133</v>
      </c>
    </row>
    <row r="656" s="13" customFormat="1">
      <c r="A656" s="13"/>
      <c r="B656" s="242"/>
      <c r="C656" s="243"/>
      <c r="D656" s="244" t="s">
        <v>649</v>
      </c>
      <c r="E656" s="245" t="s">
        <v>1</v>
      </c>
      <c r="F656" s="246" t="s">
        <v>1785</v>
      </c>
      <c r="G656" s="243"/>
      <c r="H656" s="247">
        <v>31.09</v>
      </c>
      <c r="I656" s="248"/>
      <c r="J656" s="243"/>
      <c r="K656" s="243"/>
      <c r="L656" s="249"/>
      <c r="M656" s="250"/>
      <c r="N656" s="251"/>
      <c r="O656" s="251"/>
      <c r="P656" s="251"/>
      <c r="Q656" s="251"/>
      <c r="R656" s="251"/>
      <c r="S656" s="251"/>
      <c r="T656" s="252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53" t="s">
        <v>649</v>
      </c>
      <c r="AU656" s="253" t="s">
        <v>84</v>
      </c>
      <c r="AV656" s="13" t="s">
        <v>84</v>
      </c>
      <c r="AW656" s="13" t="s">
        <v>31</v>
      </c>
      <c r="AX656" s="13" t="s">
        <v>74</v>
      </c>
      <c r="AY656" s="253" t="s">
        <v>133</v>
      </c>
    </row>
    <row r="657" s="13" customFormat="1">
      <c r="A657" s="13"/>
      <c r="B657" s="242"/>
      <c r="C657" s="243"/>
      <c r="D657" s="244" t="s">
        <v>649</v>
      </c>
      <c r="E657" s="245" t="s">
        <v>1</v>
      </c>
      <c r="F657" s="246" t="s">
        <v>1786</v>
      </c>
      <c r="G657" s="243"/>
      <c r="H657" s="247">
        <v>13.52</v>
      </c>
      <c r="I657" s="248"/>
      <c r="J657" s="243"/>
      <c r="K657" s="243"/>
      <c r="L657" s="249"/>
      <c r="M657" s="250"/>
      <c r="N657" s="251"/>
      <c r="O657" s="251"/>
      <c r="P657" s="251"/>
      <c r="Q657" s="251"/>
      <c r="R657" s="251"/>
      <c r="S657" s="251"/>
      <c r="T657" s="252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53" t="s">
        <v>649</v>
      </c>
      <c r="AU657" s="253" t="s">
        <v>84</v>
      </c>
      <c r="AV657" s="13" t="s">
        <v>84</v>
      </c>
      <c r="AW657" s="13" t="s">
        <v>31</v>
      </c>
      <c r="AX657" s="13" t="s">
        <v>74</v>
      </c>
      <c r="AY657" s="253" t="s">
        <v>133</v>
      </c>
    </row>
    <row r="658" s="13" customFormat="1">
      <c r="A658" s="13"/>
      <c r="B658" s="242"/>
      <c r="C658" s="243"/>
      <c r="D658" s="244" t="s">
        <v>649</v>
      </c>
      <c r="E658" s="245" t="s">
        <v>1</v>
      </c>
      <c r="F658" s="246" t="s">
        <v>1787</v>
      </c>
      <c r="G658" s="243"/>
      <c r="H658" s="247">
        <v>14.880000000000001</v>
      </c>
      <c r="I658" s="248"/>
      <c r="J658" s="243"/>
      <c r="K658" s="243"/>
      <c r="L658" s="249"/>
      <c r="M658" s="250"/>
      <c r="N658" s="251"/>
      <c r="O658" s="251"/>
      <c r="P658" s="251"/>
      <c r="Q658" s="251"/>
      <c r="R658" s="251"/>
      <c r="S658" s="251"/>
      <c r="T658" s="252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53" t="s">
        <v>649</v>
      </c>
      <c r="AU658" s="253" t="s">
        <v>84</v>
      </c>
      <c r="AV658" s="13" t="s">
        <v>84</v>
      </c>
      <c r="AW658" s="13" t="s">
        <v>31</v>
      </c>
      <c r="AX658" s="13" t="s">
        <v>74</v>
      </c>
      <c r="AY658" s="253" t="s">
        <v>133</v>
      </c>
    </row>
    <row r="659" s="13" customFormat="1">
      <c r="A659" s="13"/>
      <c r="B659" s="242"/>
      <c r="C659" s="243"/>
      <c r="D659" s="244" t="s">
        <v>649</v>
      </c>
      <c r="E659" s="245" t="s">
        <v>1</v>
      </c>
      <c r="F659" s="246" t="s">
        <v>1788</v>
      </c>
      <c r="G659" s="243"/>
      <c r="H659" s="247">
        <v>16.98</v>
      </c>
      <c r="I659" s="248"/>
      <c r="J659" s="243"/>
      <c r="K659" s="243"/>
      <c r="L659" s="249"/>
      <c r="M659" s="250"/>
      <c r="N659" s="251"/>
      <c r="O659" s="251"/>
      <c r="P659" s="251"/>
      <c r="Q659" s="251"/>
      <c r="R659" s="251"/>
      <c r="S659" s="251"/>
      <c r="T659" s="252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53" t="s">
        <v>649</v>
      </c>
      <c r="AU659" s="253" t="s">
        <v>84</v>
      </c>
      <c r="AV659" s="13" t="s">
        <v>84</v>
      </c>
      <c r="AW659" s="13" t="s">
        <v>31</v>
      </c>
      <c r="AX659" s="13" t="s">
        <v>74</v>
      </c>
      <c r="AY659" s="253" t="s">
        <v>133</v>
      </c>
    </row>
    <row r="660" s="13" customFormat="1">
      <c r="A660" s="13"/>
      <c r="B660" s="242"/>
      <c r="C660" s="243"/>
      <c r="D660" s="244" t="s">
        <v>649</v>
      </c>
      <c r="E660" s="245" t="s">
        <v>1</v>
      </c>
      <c r="F660" s="246" t="s">
        <v>1789</v>
      </c>
      <c r="G660" s="243"/>
      <c r="H660" s="247">
        <v>18.300000000000001</v>
      </c>
      <c r="I660" s="248"/>
      <c r="J660" s="243"/>
      <c r="K660" s="243"/>
      <c r="L660" s="249"/>
      <c r="M660" s="250"/>
      <c r="N660" s="251"/>
      <c r="O660" s="251"/>
      <c r="P660" s="251"/>
      <c r="Q660" s="251"/>
      <c r="R660" s="251"/>
      <c r="S660" s="251"/>
      <c r="T660" s="252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53" t="s">
        <v>649</v>
      </c>
      <c r="AU660" s="253" t="s">
        <v>84</v>
      </c>
      <c r="AV660" s="13" t="s">
        <v>84</v>
      </c>
      <c r="AW660" s="13" t="s">
        <v>31</v>
      </c>
      <c r="AX660" s="13" t="s">
        <v>74</v>
      </c>
      <c r="AY660" s="253" t="s">
        <v>133</v>
      </c>
    </row>
    <row r="661" s="13" customFormat="1">
      <c r="A661" s="13"/>
      <c r="B661" s="242"/>
      <c r="C661" s="243"/>
      <c r="D661" s="244" t="s">
        <v>649</v>
      </c>
      <c r="E661" s="245" t="s">
        <v>1</v>
      </c>
      <c r="F661" s="246" t="s">
        <v>1790</v>
      </c>
      <c r="G661" s="243"/>
      <c r="H661" s="247">
        <v>24.800000000000001</v>
      </c>
      <c r="I661" s="248"/>
      <c r="J661" s="243"/>
      <c r="K661" s="243"/>
      <c r="L661" s="249"/>
      <c r="M661" s="250"/>
      <c r="N661" s="251"/>
      <c r="O661" s="251"/>
      <c r="P661" s="251"/>
      <c r="Q661" s="251"/>
      <c r="R661" s="251"/>
      <c r="S661" s="251"/>
      <c r="T661" s="252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53" t="s">
        <v>649</v>
      </c>
      <c r="AU661" s="253" t="s">
        <v>84</v>
      </c>
      <c r="AV661" s="13" t="s">
        <v>84</v>
      </c>
      <c r="AW661" s="13" t="s">
        <v>31</v>
      </c>
      <c r="AX661" s="13" t="s">
        <v>74</v>
      </c>
      <c r="AY661" s="253" t="s">
        <v>133</v>
      </c>
    </row>
    <row r="662" s="13" customFormat="1">
      <c r="A662" s="13"/>
      <c r="B662" s="242"/>
      <c r="C662" s="243"/>
      <c r="D662" s="244" t="s">
        <v>649</v>
      </c>
      <c r="E662" s="245" t="s">
        <v>1</v>
      </c>
      <c r="F662" s="246" t="s">
        <v>1791</v>
      </c>
      <c r="G662" s="243"/>
      <c r="H662" s="247">
        <v>13.199999999999999</v>
      </c>
      <c r="I662" s="248"/>
      <c r="J662" s="243"/>
      <c r="K662" s="243"/>
      <c r="L662" s="249"/>
      <c r="M662" s="250"/>
      <c r="N662" s="251"/>
      <c r="O662" s="251"/>
      <c r="P662" s="251"/>
      <c r="Q662" s="251"/>
      <c r="R662" s="251"/>
      <c r="S662" s="251"/>
      <c r="T662" s="252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53" t="s">
        <v>649</v>
      </c>
      <c r="AU662" s="253" t="s">
        <v>84</v>
      </c>
      <c r="AV662" s="13" t="s">
        <v>84</v>
      </c>
      <c r="AW662" s="13" t="s">
        <v>31</v>
      </c>
      <c r="AX662" s="13" t="s">
        <v>74</v>
      </c>
      <c r="AY662" s="253" t="s">
        <v>133</v>
      </c>
    </row>
    <row r="663" s="13" customFormat="1">
      <c r="A663" s="13"/>
      <c r="B663" s="242"/>
      <c r="C663" s="243"/>
      <c r="D663" s="244" t="s">
        <v>649</v>
      </c>
      <c r="E663" s="245" t="s">
        <v>1</v>
      </c>
      <c r="F663" s="246" t="s">
        <v>1792</v>
      </c>
      <c r="G663" s="243"/>
      <c r="H663" s="247">
        <v>24.558</v>
      </c>
      <c r="I663" s="248"/>
      <c r="J663" s="243"/>
      <c r="K663" s="243"/>
      <c r="L663" s="249"/>
      <c r="M663" s="250"/>
      <c r="N663" s="251"/>
      <c r="O663" s="251"/>
      <c r="P663" s="251"/>
      <c r="Q663" s="251"/>
      <c r="R663" s="251"/>
      <c r="S663" s="251"/>
      <c r="T663" s="252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53" t="s">
        <v>649</v>
      </c>
      <c r="AU663" s="253" t="s">
        <v>84</v>
      </c>
      <c r="AV663" s="13" t="s">
        <v>84</v>
      </c>
      <c r="AW663" s="13" t="s">
        <v>31</v>
      </c>
      <c r="AX663" s="13" t="s">
        <v>74</v>
      </c>
      <c r="AY663" s="253" t="s">
        <v>133</v>
      </c>
    </row>
    <row r="664" s="13" customFormat="1">
      <c r="A664" s="13"/>
      <c r="B664" s="242"/>
      <c r="C664" s="243"/>
      <c r="D664" s="244" t="s">
        <v>649</v>
      </c>
      <c r="E664" s="245" t="s">
        <v>1</v>
      </c>
      <c r="F664" s="246" t="s">
        <v>1793</v>
      </c>
      <c r="G664" s="243"/>
      <c r="H664" s="247">
        <v>21.776</v>
      </c>
      <c r="I664" s="248"/>
      <c r="J664" s="243"/>
      <c r="K664" s="243"/>
      <c r="L664" s="249"/>
      <c r="M664" s="250"/>
      <c r="N664" s="251"/>
      <c r="O664" s="251"/>
      <c r="P664" s="251"/>
      <c r="Q664" s="251"/>
      <c r="R664" s="251"/>
      <c r="S664" s="251"/>
      <c r="T664" s="252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53" t="s">
        <v>649</v>
      </c>
      <c r="AU664" s="253" t="s">
        <v>84</v>
      </c>
      <c r="AV664" s="13" t="s">
        <v>84</v>
      </c>
      <c r="AW664" s="13" t="s">
        <v>31</v>
      </c>
      <c r="AX664" s="13" t="s">
        <v>74</v>
      </c>
      <c r="AY664" s="253" t="s">
        <v>133</v>
      </c>
    </row>
    <row r="665" s="13" customFormat="1">
      <c r="A665" s="13"/>
      <c r="B665" s="242"/>
      <c r="C665" s="243"/>
      <c r="D665" s="244" t="s">
        <v>649</v>
      </c>
      <c r="E665" s="245" t="s">
        <v>1</v>
      </c>
      <c r="F665" s="246" t="s">
        <v>1794</v>
      </c>
      <c r="G665" s="243"/>
      <c r="H665" s="247">
        <v>29.835999999999999</v>
      </c>
      <c r="I665" s="248"/>
      <c r="J665" s="243"/>
      <c r="K665" s="243"/>
      <c r="L665" s="249"/>
      <c r="M665" s="250"/>
      <c r="N665" s="251"/>
      <c r="O665" s="251"/>
      <c r="P665" s="251"/>
      <c r="Q665" s="251"/>
      <c r="R665" s="251"/>
      <c r="S665" s="251"/>
      <c r="T665" s="252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53" t="s">
        <v>649</v>
      </c>
      <c r="AU665" s="253" t="s">
        <v>84</v>
      </c>
      <c r="AV665" s="13" t="s">
        <v>84</v>
      </c>
      <c r="AW665" s="13" t="s">
        <v>31</v>
      </c>
      <c r="AX665" s="13" t="s">
        <v>74</v>
      </c>
      <c r="AY665" s="253" t="s">
        <v>133</v>
      </c>
    </row>
    <row r="666" s="2" customFormat="1" ht="24.15" customHeight="1">
      <c r="A666" s="37"/>
      <c r="B666" s="38"/>
      <c r="C666" s="218" t="s">
        <v>1795</v>
      </c>
      <c r="D666" s="218" t="s">
        <v>135</v>
      </c>
      <c r="E666" s="219" t="s">
        <v>1796</v>
      </c>
      <c r="F666" s="220" t="s">
        <v>1797</v>
      </c>
      <c r="G666" s="221" t="s">
        <v>442</v>
      </c>
      <c r="H666" s="222">
        <v>616.88</v>
      </c>
      <c r="I666" s="223"/>
      <c r="J666" s="224">
        <f>ROUND(I666*H666,2)</f>
        <v>0</v>
      </c>
      <c r="K666" s="225"/>
      <c r="L666" s="43"/>
      <c r="M666" s="233" t="s">
        <v>1</v>
      </c>
      <c r="N666" s="234" t="s">
        <v>39</v>
      </c>
      <c r="O666" s="90"/>
      <c r="P666" s="235">
        <f>O666*H666</f>
        <v>0</v>
      </c>
      <c r="Q666" s="235">
        <v>0.0015</v>
      </c>
      <c r="R666" s="235">
        <f>Q666*H666</f>
        <v>0.92532000000000003</v>
      </c>
      <c r="S666" s="235">
        <v>0</v>
      </c>
      <c r="T666" s="236">
        <f>S666*H666</f>
        <v>0</v>
      </c>
      <c r="U666" s="37"/>
      <c r="V666" s="37"/>
      <c r="W666" s="37"/>
      <c r="X666" s="37"/>
      <c r="Y666" s="37"/>
      <c r="Z666" s="37"/>
      <c r="AA666" s="37"/>
      <c r="AB666" s="37"/>
      <c r="AC666" s="37"/>
      <c r="AD666" s="37"/>
      <c r="AE666" s="37"/>
      <c r="AR666" s="231" t="s">
        <v>172</v>
      </c>
      <c r="AT666" s="231" t="s">
        <v>135</v>
      </c>
      <c r="AU666" s="231" t="s">
        <v>84</v>
      </c>
      <c r="AY666" s="16" t="s">
        <v>133</v>
      </c>
      <c r="BE666" s="232">
        <f>IF(N666="základní",J666,0)</f>
        <v>0</v>
      </c>
      <c r="BF666" s="232">
        <f>IF(N666="snížená",J666,0)</f>
        <v>0</v>
      </c>
      <c r="BG666" s="232">
        <f>IF(N666="zákl. přenesená",J666,0)</f>
        <v>0</v>
      </c>
      <c r="BH666" s="232">
        <f>IF(N666="sníž. přenesená",J666,0)</f>
        <v>0</v>
      </c>
      <c r="BI666" s="232">
        <f>IF(N666="nulová",J666,0)</f>
        <v>0</v>
      </c>
      <c r="BJ666" s="16" t="s">
        <v>82</v>
      </c>
      <c r="BK666" s="232">
        <f>ROUND(I666*H666,2)</f>
        <v>0</v>
      </c>
      <c r="BL666" s="16" t="s">
        <v>172</v>
      </c>
      <c r="BM666" s="231" t="s">
        <v>1798</v>
      </c>
    </row>
    <row r="667" s="2" customFormat="1" ht="33" customHeight="1">
      <c r="A667" s="37"/>
      <c r="B667" s="38"/>
      <c r="C667" s="218" t="s">
        <v>1799</v>
      </c>
      <c r="D667" s="218" t="s">
        <v>135</v>
      </c>
      <c r="E667" s="219" t="s">
        <v>1800</v>
      </c>
      <c r="F667" s="220" t="s">
        <v>1801</v>
      </c>
      <c r="G667" s="221" t="s">
        <v>442</v>
      </c>
      <c r="H667" s="222">
        <v>616.88</v>
      </c>
      <c r="I667" s="223"/>
      <c r="J667" s="224">
        <f>ROUND(I667*H667,2)</f>
        <v>0</v>
      </c>
      <c r="K667" s="225"/>
      <c r="L667" s="43"/>
      <c r="M667" s="233" t="s">
        <v>1</v>
      </c>
      <c r="N667" s="234" t="s">
        <v>39</v>
      </c>
      <c r="O667" s="90"/>
      <c r="P667" s="235">
        <f>O667*H667</f>
        <v>0</v>
      </c>
      <c r="Q667" s="235">
        <v>0.0053800000000000002</v>
      </c>
      <c r="R667" s="235">
        <f>Q667*H667</f>
        <v>3.3188143999999999</v>
      </c>
      <c r="S667" s="235">
        <v>0</v>
      </c>
      <c r="T667" s="236">
        <f>S667*H667</f>
        <v>0</v>
      </c>
      <c r="U667" s="37"/>
      <c r="V667" s="37"/>
      <c r="W667" s="37"/>
      <c r="X667" s="37"/>
      <c r="Y667" s="37"/>
      <c r="Z667" s="37"/>
      <c r="AA667" s="37"/>
      <c r="AB667" s="37"/>
      <c r="AC667" s="37"/>
      <c r="AD667" s="37"/>
      <c r="AE667" s="37"/>
      <c r="AR667" s="231" t="s">
        <v>172</v>
      </c>
      <c r="AT667" s="231" t="s">
        <v>135</v>
      </c>
      <c r="AU667" s="231" t="s">
        <v>84</v>
      </c>
      <c r="AY667" s="16" t="s">
        <v>133</v>
      </c>
      <c r="BE667" s="232">
        <f>IF(N667="základní",J667,0)</f>
        <v>0</v>
      </c>
      <c r="BF667" s="232">
        <f>IF(N667="snížená",J667,0)</f>
        <v>0</v>
      </c>
      <c r="BG667" s="232">
        <f>IF(N667="zákl. přenesená",J667,0)</f>
        <v>0</v>
      </c>
      <c r="BH667" s="232">
        <f>IF(N667="sníž. přenesená",J667,0)</f>
        <v>0</v>
      </c>
      <c r="BI667" s="232">
        <f>IF(N667="nulová",J667,0)</f>
        <v>0</v>
      </c>
      <c r="BJ667" s="16" t="s">
        <v>82</v>
      </c>
      <c r="BK667" s="232">
        <f>ROUND(I667*H667,2)</f>
        <v>0</v>
      </c>
      <c r="BL667" s="16" t="s">
        <v>172</v>
      </c>
      <c r="BM667" s="231" t="s">
        <v>1802</v>
      </c>
    </row>
    <row r="668" s="14" customFormat="1">
      <c r="A668" s="14"/>
      <c r="B668" s="254"/>
      <c r="C668" s="255"/>
      <c r="D668" s="244" t="s">
        <v>649</v>
      </c>
      <c r="E668" s="256" t="s">
        <v>1</v>
      </c>
      <c r="F668" s="257" t="s">
        <v>972</v>
      </c>
      <c r="G668" s="255"/>
      <c r="H668" s="256" t="s">
        <v>1</v>
      </c>
      <c r="I668" s="258"/>
      <c r="J668" s="255"/>
      <c r="K668" s="255"/>
      <c r="L668" s="259"/>
      <c r="M668" s="260"/>
      <c r="N668" s="261"/>
      <c r="O668" s="261"/>
      <c r="P668" s="261"/>
      <c r="Q668" s="261"/>
      <c r="R668" s="261"/>
      <c r="S668" s="261"/>
      <c r="T668" s="262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63" t="s">
        <v>649</v>
      </c>
      <c r="AU668" s="263" t="s">
        <v>84</v>
      </c>
      <c r="AV668" s="14" t="s">
        <v>82</v>
      </c>
      <c r="AW668" s="14" t="s">
        <v>31</v>
      </c>
      <c r="AX668" s="14" t="s">
        <v>74</v>
      </c>
      <c r="AY668" s="263" t="s">
        <v>133</v>
      </c>
    </row>
    <row r="669" s="13" customFormat="1">
      <c r="A669" s="13"/>
      <c r="B669" s="242"/>
      <c r="C669" s="243"/>
      <c r="D669" s="244" t="s">
        <v>649</v>
      </c>
      <c r="E669" s="245" t="s">
        <v>1</v>
      </c>
      <c r="F669" s="246" t="s">
        <v>1764</v>
      </c>
      <c r="G669" s="243"/>
      <c r="H669" s="247">
        <v>9.5999999999999996</v>
      </c>
      <c r="I669" s="248"/>
      <c r="J669" s="243"/>
      <c r="K669" s="243"/>
      <c r="L669" s="249"/>
      <c r="M669" s="250"/>
      <c r="N669" s="251"/>
      <c r="O669" s="251"/>
      <c r="P669" s="251"/>
      <c r="Q669" s="251"/>
      <c r="R669" s="251"/>
      <c r="S669" s="251"/>
      <c r="T669" s="252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53" t="s">
        <v>649</v>
      </c>
      <c r="AU669" s="253" t="s">
        <v>84</v>
      </c>
      <c r="AV669" s="13" t="s">
        <v>84</v>
      </c>
      <c r="AW669" s="13" t="s">
        <v>31</v>
      </c>
      <c r="AX669" s="13" t="s">
        <v>74</v>
      </c>
      <c r="AY669" s="253" t="s">
        <v>133</v>
      </c>
    </row>
    <row r="670" s="13" customFormat="1">
      <c r="A670" s="13"/>
      <c r="B670" s="242"/>
      <c r="C670" s="243"/>
      <c r="D670" s="244" t="s">
        <v>649</v>
      </c>
      <c r="E670" s="245" t="s">
        <v>1</v>
      </c>
      <c r="F670" s="246" t="s">
        <v>1765</v>
      </c>
      <c r="G670" s="243"/>
      <c r="H670" s="247">
        <v>9.8000000000000007</v>
      </c>
      <c r="I670" s="248"/>
      <c r="J670" s="243"/>
      <c r="K670" s="243"/>
      <c r="L670" s="249"/>
      <c r="M670" s="250"/>
      <c r="N670" s="251"/>
      <c r="O670" s="251"/>
      <c r="P670" s="251"/>
      <c r="Q670" s="251"/>
      <c r="R670" s="251"/>
      <c r="S670" s="251"/>
      <c r="T670" s="252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53" t="s">
        <v>649</v>
      </c>
      <c r="AU670" s="253" t="s">
        <v>84</v>
      </c>
      <c r="AV670" s="13" t="s">
        <v>84</v>
      </c>
      <c r="AW670" s="13" t="s">
        <v>31</v>
      </c>
      <c r="AX670" s="13" t="s">
        <v>74</v>
      </c>
      <c r="AY670" s="253" t="s">
        <v>133</v>
      </c>
    </row>
    <row r="671" s="13" customFormat="1">
      <c r="A671" s="13"/>
      <c r="B671" s="242"/>
      <c r="C671" s="243"/>
      <c r="D671" s="244" t="s">
        <v>649</v>
      </c>
      <c r="E671" s="245" t="s">
        <v>1</v>
      </c>
      <c r="F671" s="246" t="s">
        <v>1766</v>
      </c>
      <c r="G671" s="243"/>
      <c r="H671" s="247">
        <v>19.199999999999999</v>
      </c>
      <c r="I671" s="248"/>
      <c r="J671" s="243"/>
      <c r="K671" s="243"/>
      <c r="L671" s="249"/>
      <c r="M671" s="250"/>
      <c r="N671" s="251"/>
      <c r="O671" s="251"/>
      <c r="P671" s="251"/>
      <c r="Q671" s="251"/>
      <c r="R671" s="251"/>
      <c r="S671" s="251"/>
      <c r="T671" s="252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53" t="s">
        <v>649</v>
      </c>
      <c r="AU671" s="253" t="s">
        <v>84</v>
      </c>
      <c r="AV671" s="13" t="s">
        <v>84</v>
      </c>
      <c r="AW671" s="13" t="s">
        <v>31</v>
      </c>
      <c r="AX671" s="13" t="s">
        <v>74</v>
      </c>
      <c r="AY671" s="253" t="s">
        <v>133</v>
      </c>
    </row>
    <row r="672" s="13" customFormat="1">
      <c r="A672" s="13"/>
      <c r="B672" s="242"/>
      <c r="C672" s="243"/>
      <c r="D672" s="244" t="s">
        <v>649</v>
      </c>
      <c r="E672" s="245" t="s">
        <v>1</v>
      </c>
      <c r="F672" s="246" t="s">
        <v>1767</v>
      </c>
      <c r="G672" s="243"/>
      <c r="H672" s="247">
        <v>19.253</v>
      </c>
      <c r="I672" s="248"/>
      <c r="J672" s="243"/>
      <c r="K672" s="243"/>
      <c r="L672" s="249"/>
      <c r="M672" s="250"/>
      <c r="N672" s="251"/>
      <c r="O672" s="251"/>
      <c r="P672" s="251"/>
      <c r="Q672" s="251"/>
      <c r="R672" s="251"/>
      <c r="S672" s="251"/>
      <c r="T672" s="252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53" t="s">
        <v>649</v>
      </c>
      <c r="AU672" s="253" t="s">
        <v>84</v>
      </c>
      <c r="AV672" s="13" t="s">
        <v>84</v>
      </c>
      <c r="AW672" s="13" t="s">
        <v>31</v>
      </c>
      <c r="AX672" s="13" t="s">
        <v>74</v>
      </c>
      <c r="AY672" s="253" t="s">
        <v>133</v>
      </c>
    </row>
    <row r="673" s="13" customFormat="1">
      <c r="A673" s="13"/>
      <c r="B673" s="242"/>
      <c r="C673" s="243"/>
      <c r="D673" s="244" t="s">
        <v>649</v>
      </c>
      <c r="E673" s="245" t="s">
        <v>1</v>
      </c>
      <c r="F673" s="246" t="s">
        <v>1768</v>
      </c>
      <c r="G673" s="243"/>
      <c r="H673" s="247">
        <v>22.5</v>
      </c>
      <c r="I673" s="248"/>
      <c r="J673" s="243"/>
      <c r="K673" s="243"/>
      <c r="L673" s="249"/>
      <c r="M673" s="250"/>
      <c r="N673" s="251"/>
      <c r="O673" s="251"/>
      <c r="P673" s="251"/>
      <c r="Q673" s="251"/>
      <c r="R673" s="251"/>
      <c r="S673" s="251"/>
      <c r="T673" s="252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53" t="s">
        <v>649</v>
      </c>
      <c r="AU673" s="253" t="s">
        <v>84</v>
      </c>
      <c r="AV673" s="13" t="s">
        <v>84</v>
      </c>
      <c r="AW673" s="13" t="s">
        <v>31</v>
      </c>
      <c r="AX673" s="13" t="s">
        <v>74</v>
      </c>
      <c r="AY673" s="253" t="s">
        <v>133</v>
      </c>
    </row>
    <row r="674" s="13" customFormat="1">
      <c r="A674" s="13"/>
      <c r="B674" s="242"/>
      <c r="C674" s="243"/>
      <c r="D674" s="244" t="s">
        <v>649</v>
      </c>
      <c r="E674" s="245" t="s">
        <v>1</v>
      </c>
      <c r="F674" s="246" t="s">
        <v>1769</v>
      </c>
      <c r="G674" s="243"/>
      <c r="H674" s="247">
        <v>6.5999999999999996</v>
      </c>
      <c r="I674" s="248"/>
      <c r="J674" s="243"/>
      <c r="K674" s="243"/>
      <c r="L674" s="249"/>
      <c r="M674" s="250"/>
      <c r="N674" s="251"/>
      <c r="O674" s="251"/>
      <c r="P674" s="251"/>
      <c r="Q674" s="251"/>
      <c r="R674" s="251"/>
      <c r="S674" s="251"/>
      <c r="T674" s="252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53" t="s">
        <v>649</v>
      </c>
      <c r="AU674" s="253" t="s">
        <v>84</v>
      </c>
      <c r="AV674" s="13" t="s">
        <v>84</v>
      </c>
      <c r="AW674" s="13" t="s">
        <v>31</v>
      </c>
      <c r="AX674" s="13" t="s">
        <v>74</v>
      </c>
      <c r="AY674" s="253" t="s">
        <v>133</v>
      </c>
    </row>
    <row r="675" s="13" customFormat="1">
      <c r="A675" s="13"/>
      <c r="B675" s="242"/>
      <c r="C675" s="243"/>
      <c r="D675" s="244" t="s">
        <v>649</v>
      </c>
      <c r="E675" s="245" t="s">
        <v>1</v>
      </c>
      <c r="F675" s="246" t="s">
        <v>1770</v>
      </c>
      <c r="G675" s="243"/>
      <c r="H675" s="247">
        <v>23.399999999999999</v>
      </c>
      <c r="I675" s="248"/>
      <c r="J675" s="243"/>
      <c r="K675" s="243"/>
      <c r="L675" s="249"/>
      <c r="M675" s="250"/>
      <c r="N675" s="251"/>
      <c r="O675" s="251"/>
      <c r="P675" s="251"/>
      <c r="Q675" s="251"/>
      <c r="R675" s="251"/>
      <c r="S675" s="251"/>
      <c r="T675" s="252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53" t="s">
        <v>649</v>
      </c>
      <c r="AU675" s="253" t="s">
        <v>84</v>
      </c>
      <c r="AV675" s="13" t="s">
        <v>84</v>
      </c>
      <c r="AW675" s="13" t="s">
        <v>31</v>
      </c>
      <c r="AX675" s="13" t="s">
        <v>74</v>
      </c>
      <c r="AY675" s="253" t="s">
        <v>133</v>
      </c>
    </row>
    <row r="676" s="13" customFormat="1">
      <c r="A676" s="13"/>
      <c r="B676" s="242"/>
      <c r="C676" s="243"/>
      <c r="D676" s="244" t="s">
        <v>649</v>
      </c>
      <c r="E676" s="245" t="s">
        <v>1</v>
      </c>
      <c r="F676" s="246" t="s">
        <v>1771</v>
      </c>
      <c r="G676" s="243"/>
      <c r="H676" s="247">
        <v>7.7999999999999998</v>
      </c>
      <c r="I676" s="248"/>
      <c r="J676" s="243"/>
      <c r="K676" s="243"/>
      <c r="L676" s="249"/>
      <c r="M676" s="250"/>
      <c r="N676" s="251"/>
      <c r="O676" s="251"/>
      <c r="P676" s="251"/>
      <c r="Q676" s="251"/>
      <c r="R676" s="251"/>
      <c r="S676" s="251"/>
      <c r="T676" s="252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53" t="s">
        <v>649</v>
      </c>
      <c r="AU676" s="253" t="s">
        <v>84</v>
      </c>
      <c r="AV676" s="13" t="s">
        <v>84</v>
      </c>
      <c r="AW676" s="13" t="s">
        <v>31</v>
      </c>
      <c r="AX676" s="13" t="s">
        <v>74</v>
      </c>
      <c r="AY676" s="253" t="s">
        <v>133</v>
      </c>
    </row>
    <row r="677" s="13" customFormat="1">
      <c r="A677" s="13"/>
      <c r="B677" s="242"/>
      <c r="C677" s="243"/>
      <c r="D677" s="244" t="s">
        <v>649</v>
      </c>
      <c r="E677" s="245" t="s">
        <v>1</v>
      </c>
      <c r="F677" s="246" t="s">
        <v>1772</v>
      </c>
      <c r="G677" s="243"/>
      <c r="H677" s="247">
        <v>8.5999999999999996</v>
      </c>
      <c r="I677" s="248"/>
      <c r="J677" s="243"/>
      <c r="K677" s="243"/>
      <c r="L677" s="249"/>
      <c r="M677" s="250"/>
      <c r="N677" s="251"/>
      <c r="O677" s="251"/>
      <c r="P677" s="251"/>
      <c r="Q677" s="251"/>
      <c r="R677" s="251"/>
      <c r="S677" s="251"/>
      <c r="T677" s="252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53" t="s">
        <v>649</v>
      </c>
      <c r="AU677" s="253" t="s">
        <v>84</v>
      </c>
      <c r="AV677" s="13" t="s">
        <v>84</v>
      </c>
      <c r="AW677" s="13" t="s">
        <v>31</v>
      </c>
      <c r="AX677" s="13" t="s">
        <v>74</v>
      </c>
      <c r="AY677" s="253" t="s">
        <v>133</v>
      </c>
    </row>
    <row r="678" s="13" customFormat="1">
      <c r="A678" s="13"/>
      <c r="B678" s="242"/>
      <c r="C678" s="243"/>
      <c r="D678" s="244" t="s">
        <v>649</v>
      </c>
      <c r="E678" s="245" t="s">
        <v>1</v>
      </c>
      <c r="F678" s="246" t="s">
        <v>1773</v>
      </c>
      <c r="G678" s="243"/>
      <c r="H678" s="247">
        <v>8.8000000000000007</v>
      </c>
      <c r="I678" s="248"/>
      <c r="J678" s="243"/>
      <c r="K678" s="243"/>
      <c r="L678" s="249"/>
      <c r="M678" s="250"/>
      <c r="N678" s="251"/>
      <c r="O678" s="251"/>
      <c r="P678" s="251"/>
      <c r="Q678" s="251"/>
      <c r="R678" s="251"/>
      <c r="S678" s="251"/>
      <c r="T678" s="252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53" t="s">
        <v>649</v>
      </c>
      <c r="AU678" s="253" t="s">
        <v>84</v>
      </c>
      <c r="AV678" s="13" t="s">
        <v>84</v>
      </c>
      <c r="AW678" s="13" t="s">
        <v>31</v>
      </c>
      <c r="AX678" s="13" t="s">
        <v>74</v>
      </c>
      <c r="AY678" s="253" t="s">
        <v>133</v>
      </c>
    </row>
    <row r="679" s="13" customFormat="1">
      <c r="A679" s="13"/>
      <c r="B679" s="242"/>
      <c r="C679" s="243"/>
      <c r="D679" s="244" t="s">
        <v>649</v>
      </c>
      <c r="E679" s="245" t="s">
        <v>1</v>
      </c>
      <c r="F679" s="246" t="s">
        <v>1774</v>
      </c>
      <c r="G679" s="243"/>
      <c r="H679" s="247">
        <v>12.199999999999999</v>
      </c>
      <c r="I679" s="248"/>
      <c r="J679" s="243"/>
      <c r="K679" s="243"/>
      <c r="L679" s="249"/>
      <c r="M679" s="250"/>
      <c r="N679" s="251"/>
      <c r="O679" s="251"/>
      <c r="P679" s="251"/>
      <c r="Q679" s="251"/>
      <c r="R679" s="251"/>
      <c r="S679" s="251"/>
      <c r="T679" s="252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53" t="s">
        <v>649</v>
      </c>
      <c r="AU679" s="253" t="s">
        <v>84</v>
      </c>
      <c r="AV679" s="13" t="s">
        <v>84</v>
      </c>
      <c r="AW679" s="13" t="s">
        <v>31</v>
      </c>
      <c r="AX679" s="13" t="s">
        <v>74</v>
      </c>
      <c r="AY679" s="253" t="s">
        <v>133</v>
      </c>
    </row>
    <row r="680" s="13" customFormat="1">
      <c r="A680" s="13"/>
      <c r="B680" s="242"/>
      <c r="C680" s="243"/>
      <c r="D680" s="244" t="s">
        <v>649</v>
      </c>
      <c r="E680" s="245" t="s">
        <v>1</v>
      </c>
      <c r="F680" s="246" t="s">
        <v>1775</v>
      </c>
      <c r="G680" s="243"/>
      <c r="H680" s="247">
        <v>10</v>
      </c>
      <c r="I680" s="248"/>
      <c r="J680" s="243"/>
      <c r="K680" s="243"/>
      <c r="L680" s="249"/>
      <c r="M680" s="250"/>
      <c r="N680" s="251"/>
      <c r="O680" s="251"/>
      <c r="P680" s="251"/>
      <c r="Q680" s="251"/>
      <c r="R680" s="251"/>
      <c r="S680" s="251"/>
      <c r="T680" s="252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53" t="s">
        <v>649</v>
      </c>
      <c r="AU680" s="253" t="s">
        <v>84</v>
      </c>
      <c r="AV680" s="13" t="s">
        <v>84</v>
      </c>
      <c r="AW680" s="13" t="s">
        <v>31</v>
      </c>
      <c r="AX680" s="13" t="s">
        <v>74</v>
      </c>
      <c r="AY680" s="253" t="s">
        <v>133</v>
      </c>
    </row>
    <row r="681" s="13" customFormat="1">
      <c r="A681" s="13"/>
      <c r="B681" s="242"/>
      <c r="C681" s="243"/>
      <c r="D681" s="244" t="s">
        <v>649</v>
      </c>
      <c r="E681" s="245" t="s">
        <v>1</v>
      </c>
      <c r="F681" s="246" t="s">
        <v>1776</v>
      </c>
      <c r="G681" s="243"/>
      <c r="H681" s="247">
        <v>9</v>
      </c>
      <c r="I681" s="248"/>
      <c r="J681" s="243"/>
      <c r="K681" s="243"/>
      <c r="L681" s="249"/>
      <c r="M681" s="250"/>
      <c r="N681" s="251"/>
      <c r="O681" s="251"/>
      <c r="P681" s="251"/>
      <c r="Q681" s="251"/>
      <c r="R681" s="251"/>
      <c r="S681" s="251"/>
      <c r="T681" s="252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53" t="s">
        <v>649</v>
      </c>
      <c r="AU681" s="253" t="s">
        <v>84</v>
      </c>
      <c r="AV681" s="13" t="s">
        <v>84</v>
      </c>
      <c r="AW681" s="13" t="s">
        <v>31</v>
      </c>
      <c r="AX681" s="13" t="s">
        <v>74</v>
      </c>
      <c r="AY681" s="253" t="s">
        <v>133</v>
      </c>
    </row>
    <row r="682" s="13" customFormat="1">
      <c r="A682" s="13"/>
      <c r="B682" s="242"/>
      <c r="C682" s="243"/>
      <c r="D682" s="244" t="s">
        <v>649</v>
      </c>
      <c r="E682" s="245" t="s">
        <v>1</v>
      </c>
      <c r="F682" s="246" t="s">
        <v>1777</v>
      </c>
      <c r="G682" s="243"/>
      <c r="H682" s="247">
        <v>33.799999999999997</v>
      </c>
      <c r="I682" s="248"/>
      <c r="J682" s="243"/>
      <c r="K682" s="243"/>
      <c r="L682" s="249"/>
      <c r="M682" s="250"/>
      <c r="N682" s="251"/>
      <c r="O682" s="251"/>
      <c r="P682" s="251"/>
      <c r="Q682" s="251"/>
      <c r="R682" s="251"/>
      <c r="S682" s="251"/>
      <c r="T682" s="252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53" t="s">
        <v>649</v>
      </c>
      <c r="AU682" s="253" t="s">
        <v>84</v>
      </c>
      <c r="AV682" s="13" t="s">
        <v>84</v>
      </c>
      <c r="AW682" s="13" t="s">
        <v>31</v>
      </c>
      <c r="AX682" s="13" t="s">
        <v>74</v>
      </c>
      <c r="AY682" s="253" t="s">
        <v>133</v>
      </c>
    </row>
    <row r="683" s="14" customFormat="1">
      <c r="A683" s="14"/>
      <c r="B683" s="254"/>
      <c r="C683" s="255"/>
      <c r="D683" s="244" t="s">
        <v>649</v>
      </c>
      <c r="E683" s="256" t="s">
        <v>1</v>
      </c>
      <c r="F683" s="257" t="s">
        <v>1156</v>
      </c>
      <c r="G683" s="255"/>
      <c r="H683" s="256" t="s">
        <v>1</v>
      </c>
      <c r="I683" s="258"/>
      <c r="J683" s="255"/>
      <c r="K683" s="255"/>
      <c r="L683" s="259"/>
      <c r="M683" s="260"/>
      <c r="N683" s="261"/>
      <c r="O683" s="261"/>
      <c r="P683" s="261"/>
      <c r="Q683" s="261"/>
      <c r="R683" s="261"/>
      <c r="S683" s="261"/>
      <c r="T683" s="262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63" t="s">
        <v>649</v>
      </c>
      <c r="AU683" s="263" t="s">
        <v>84</v>
      </c>
      <c r="AV683" s="14" t="s">
        <v>82</v>
      </c>
      <c r="AW683" s="14" t="s">
        <v>31</v>
      </c>
      <c r="AX683" s="14" t="s">
        <v>74</v>
      </c>
      <c r="AY683" s="263" t="s">
        <v>133</v>
      </c>
    </row>
    <row r="684" s="13" customFormat="1">
      <c r="A684" s="13"/>
      <c r="B684" s="242"/>
      <c r="C684" s="243"/>
      <c r="D684" s="244" t="s">
        <v>649</v>
      </c>
      <c r="E684" s="245" t="s">
        <v>1</v>
      </c>
      <c r="F684" s="246" t="s">
        <v>1778</v>
      </c>
      <c r="G684" s="243"/>
      <c r="H684" s="247">
        <v>37.645000000000003</v>
      </c>
      <c r="I684" s="248"/>
      <c r="J684" s="243"/>
      <c r="K684" s="243"/>
      <c r="L684" s="249"/>
      <c r="M684" s="250"/>
      <c r="N684" s="251"/>
      <c r="O684" s="251"/>
      <c r="P684" s="251"/>
      <c r="Q684" s="251"/>
      <c r="R684" s="251"/>
      <c r="S684" s="251"/>
      <c r="T684" s="252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53" t="s">
        <v>649</v>
      </c>
      <c r="AU684" s="253" t="s">
        <v>84</v>
      </c>
      <c r="AV684" s="13" t="s">
        <v>84</v>
      </c>
      <c r="AW684" s="13" t="s">
        <v>31</v>
      </c>
      <c r="AX684" s="13" t="s">
        <v>74</v>
      </c>
      <c r="AY684" s="253" t="s">
        <v>133</v>
      </c>
    </row>
    <row r="685" s="13" customFormat="1">
      <c r="A685" s="13"/>
      <c r="B685" s="242"/>
      <c r="C685" s="243"/>
      <c r="D685" s="244" t="s">
        <v>649</v>
      </c>
      <c r="E685" s="245" t="s">
        <v>1</v>
      </c>
      <c r="F685" s="246" t="s">
        <v>1779</v>
      </c>
      <c r="G685" s="243"/>
      <c r="H685" s="247">
        <v>23.280000000000001</v>
      </c>
      <c r="I685" s="248"/>
      <c r="J685" s="243"/>
      <c r="K685" s="243"/>
      <c r="L685" s="249"/>
      <c r="M685" s="250"/>
      <c r="N685" s="251"/>
      <c r="O685" s="251"/>
      <c r="P685" s="251"/>
      <c r="Q685" s="251"/>
      <c r="R685" s="251"/>
      <c r="S685" s="251"/>
      <c r="T685" s="252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53" t="s">
        <v>649</v>
      </c>
      <c r="AU685" s="253" t="s">
        <v>84</v>
      </c>
      <c r="AV685" s="13" t="s">
        <v>84</v>
      </c>
      <c r="AW685" s="13" t="s">
        <v>31</v>
      </c>
      <c r="AX685" s="13" t="s">
        <v>74</v>
      </c>
      <c r="AY685" s="253" t="s">
        <v>133</v>
      </c>
    </row>
    <row r="686" s="13" customFormat="1">
      <c r="A686" s="13"/>
      <c r="B686" s="242"/>
      <c r="C686" s="243"/>
      <c r="D686" s="244" t="s">
        <v>649</v>
      </c>
      <c r="E686" s="245" t="s">
        <v>1</v>
      </c>
      <c r="F686" s="246" t="s">
        <v>1780</v>
      </c>
      <c r="G686" s="243"/>
      <c r="H686" s="247">
        <v>57.5</v>
      </c>
      <c r="I686" s="248"/>
      <c r="J686" s="243"/>
      <c r="K686" s="243"/>
      <c r="L686" s="249"/>
      <c r="M686" s="250"/>
      <c r="N686" s="251"/>
      <c r="O686" s="251"/>
      <c r="P686" s="251"/>
      <c r="Q686" s="251"/>
      <c r="R686" s="251"/>
      <c r="S686" s="251"/>
      <c r="T686" s="252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53" t="s">
        <v>649</v>
      </c>
      <c r="AU686" s="253" t="s">
        <v>84</v>
      </c>
      <c r="AV686" s="13" t="s">
        <v>84</v>
      </c>
      <c r="AW686" s="13" t="s">
        <v>31</v>
      </c>
      <c r="AX686" s="13" t="s">
        <v>74</v>
      </c>
      <c r="AY686" s="253" t="s">
        <v>133</v>
      </c>
    </row>
    <row r="687" s="13" customFormat="1">
      <c r="A687" s="13"/>
      <c r="B687" s="242"/>
      <c r="C687" s="243"/>
      <c r="D687" s="244" t="s">
        <v>649</v>
      </c>
      <c r="E687" s="245" t="s">
        <v>1</v>
      </c>
      <c r="F687" s="246" t="s">
        <v>1781</v>
      </c>
      <c r="G687" s="243"/>
      <c r="H687" s="247">
        <v>12.199999999999999</v>
      </c>
      <c r="I687" s="248"/>
      <c r="J687" s="243"/>
      <c r="K687" s="243"/>
      <c r="L687" s="249"/>
      <c r="M687" s="250"/>
      <c r="N687" s="251"/>
      <c r="O687" s="251"/>
      <c r="P687" s="251"/>
      <c r="Q687" s="251"/>
      <c r="R687" s="251"/>
      <c r="S687" s="251"/>
      <c r="T687" s="252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53" t="s">
        <v>649</v>
      </c>
      <c r="AU687" s="253" t="s">
        <v>84</v>
      </c>
      <c r="AV687" s="13" t="s">
        <v>84</v>
      </c>
      <c r="AW687" s="13" t="s">
        <v>31</v>
      </c>
      <c r="AX687" s="13" t="s">
        <v>74</v>
      </c>
      <c r="AY687" s="253" t="s">
        <v>133</v>
      </c>
    </row>
    <row r="688" s="13" customFormat="1">
      <c r="A688" s="13"/>
      <c r="B688" s="242"/>
      <c r="C688" s="243"/>
      <c r="D688" s="244" t="s">
        <v>649</v>
      </c>
      <c r="E688" s="245" t="s">
        <v>1</v>
      </c>
      <c r="F688" s="246" t="s">
        <v>1782</v>
      </c>
      <c r="G688" s="243"/>
      <c r="H688" s="247">
        <v>116.59999999999999</v>
      </c>
      <c r="I688" s="248"/>
      <c r="J688" s="243"/>
      <c r="K688" s="243"/>
      <c r="L688" s="249"/>
      <c r="M688" s="250"/>
      <c r="N688" s="251"/>
      <c r="O688" s="251"/>
      <c r="P688" s="251"/>
      <c r="Q688" s="251"/>
      <c r="R688" s="251"/>
      <c r="S688" s="251"/>
      <c r="T688" s="252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53" t="s">
        <v>649</v>
      </c>
      <c r="AU688" s="253" t="s">
        <v>84</v>
      </c>
      <c r="AV688" s="13" t="s">
        <v>84</v>
      </c>
      <c r="AW688" s="13" t="s">
        <v>31</v>
      </c>
      <c r="AX688" s="13" t="s">
        <v>74</v>
      </c>
      <c r="AY688" s="253" t="s">
        <v>133</v>
      </c>
    </row>
    <row r="689" s="13" customFormat="1">
      <c r="A689" s="13"/>
      <c r="B689" s="242"/>
      <c r="C689" s="243"/>
      <c r="D689" s="244" t="s">
        <v>649</v>
      </c>
      <c r="E689" s="245" t="s">
        <v>1</v>
      </c>
      <c r="F689" s="246" t="s">
        <v>1783</v>
      </c>
      <c r="G689" s="243"/>
      <c r="H689" s="247">
        <v>-47.368000000000002</v>
      </c>
      <c r="I689" s="248"/>
      <c r="J689" s="243"/>
      <c r="K689" s="243"/>
      <c r="L689" s="249"/>
      <c r="M689" s="250"/>
      <c r="N689" s="251"/>
      <c r="O689" s="251"/>
      <c r="P689" s="251"/>
      <c r="Q689" s="251"/>
      <c r="R689" s="251"/>
      <c r="S689" s="251"/>
      <c r="T689" s="252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53" t="s">
        <v>649</v>
      </c>
      <c r="AU689" s="253" t="s">
        <v>84</v>
      </c>
      <c r="AV689" s="13" t="s">
        <v>84</v>
      </c>
      <c r="AW689" s="13" t="s">
        <v>31</v>
      </c>
      <c r="AX689" s="13" t="s">
        <v>74</v>
      </c>
      <c r="AY689" s="253" t="s">
        <v>133</v>
      </c>
    </row>
    <row r="690" s="13" customFormat="1">
      <c r="A690" s="13"/>
      <c r="B690" s="242"/>
      <c r="C690" s="243"/>
      <c r="D690" s="244" t="s">
        <v>649</v>
      </c>
      <c r="E690" s="245" t="s">
        <v>1</v>
      </c>
      <c r="F690" s="246" t="s">
        <v>1784</v>
      </c>
      <c r="G690" s="243"/>
      <c r="H690" s="247">
        <v>7.5300000000000002</v>
      </c>
      <c r="I690" s="248"/>
      <c r="J690" s="243"/>
      <c r="K690" s="243"/>
      <c r="L690" s="249"/>
      <c r="M690" s="250"/>
      <c r="N690" s="251"/>
      <c r="O690" s="251"/>
      <c r="P690" s="251"/>
      <c r="Q690" s="251"/>
      <c r="R690" s="251"/>
      <c r="S690" s="251"/>
      <c r="T690" s="252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53" t="s">
        <v>649</v>
      </c>
      <c r="AU690" s="253" t="s">
        <v>84</v>
      </c>
      <c r="AV690" s="13" t="s">
        <v>84</v>
      </c>
      <c r="AW690" s="13" t="s">
        <v>31</v>
      </c>
      <c r="AX690" s="13" t="s">
        <v>74</v>
      </c>
      <c r="AY690" s="253" t="s">
        <v>133</v>
      </c>
    </row>
    <row r="691" s="13" customFormat="1">
      <c r="A691" s="13"/>
      <c r="B691" s="242"/>
      <c r="C691" s="243"/>
      <c r="D691" s="244" t="s">
        <v>649</v>
      </c>
      <c r="E691" s="245" t="s">
        <v>1</v>
      </c>
      <c r="F691" s="246" t="s">
        <v>1785</v>
      </c>
      <c r="G691" s="243"/>
      <c r="H691" s="247">
        <v>31.09</v>
      </c>
      <c r="I691" s="248"/>
      <c r="J691" s="243"/>
      <c r="K691" s="243"/>
      <c r="L691" s="249"/>
      <c r="M691" s="250"/>
      <c r="N691" s="251"/>
      <c r="O691" s="251"/>
      <c r="P691" s="251"/>
      <c r="Q691" s="251"/>
      <c r="R691" s="251"/>
      <c r="S691" s="251"/>
      <c r="T691" s="252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53" t="s">
        <v>649</v>
      </c>
      <c r="AU691" s="253" t="s">
        <v>84</v>
      </c>
      <c r="AV691" s="13" t="s">
        <v>84</v>
      </c>
      <c r="AW691" s="13" t="s">
        <v>31</v>
      </c>
      <c r="AX691" s="13" t="s">
        <v>74</v>
      </c>
      <c r="AY691" s="253" t="s">
        <v>133</v>
      </c>
    </row>
    <row r="692" s="13" customFormat="1">
      <c r="A692" s="13"/>
      <c r="B692" s="242"/>
      <c r="C692" s="243"/>
      <c r="D692" s="244" t="s">
        <v>649</v>
      </c>
      <c r="E692" s="245" t="s">
        <v>1</v>
      </c>
      <c r="F692" s="246" t="s">
        <v>1786</v>
      </c>
      <c r="G692" s="243"/>
      <c r="H692" s="247">
        <v>13.52</v>
      </c>
      <c r="I692" s="248"/>
      <c r="J692" s="243"/>
      <c r="K692" s="243"/>
      <c r="L692" s="249"/>
      <c r="M692" s="250"/>
      <c r="N692" s="251"/>
      <c r="O692" s="251"/>
      <c r="P692" s="251"/>
      <c r="Q692" s="251"/>
      <c r="R692" s="251"/>
      <c r="S692" s="251"/>
      <c r="T692" s="252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53" t="s">
        <v>649</v>
      </c>
      <c r="AU692" s="253" t="s">
        <v>84</v>
      </c>
      <c r="AV692" s="13" t="s">
        <v>84</v>
      </c>
      <c r="AW692" s="13" t="s">
        <v>31</v>
      </c>
      <c r="AX692" s="13" t="s">
        <v>74</v>
      </c>
      <c r="AY692" s="253" t="s">
        <v>133</v>
      </c>
    </row>
    <row r="693" s="13" customFormat="1">
      <c r="A693" s="13"/>
      <c r="B693" s="242"/>
      <c r="C693" s="243"/>
      <c r="D693" s="244" t="s">
        <v>649</v>
      </c>
      <c r="E693" s="245" t="s">
        <v>1</v>
      </c>
      <c r="F693" s="246" t="s">
        <v>1787</v>
      </c>
      <c r="G693" s="243"/>
      <c r="H693" s="247">
        <v>14.880000000000001</v>
      </c>
      <c r="I693" s="248"/>
      <c r="J693" s="243"/>
      <c r="K693" s="243"/>
      <c r="L693" s="249"/>
      <c r="M693" s="250"/>
      <c r="N693" s="251"/>
      <c r="O693" s="251"/>
      <c r="P693" s="251"/>
      <c r="Q693" s="251"/>
      <c r="R693" s="251"/>
      <c r="S693" s="251"/>
      <c r="T693" s="252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53" t="s">
        <v>649</v>
      </c>
      <c r="AU693" s="253" t="s">
        <v>84</v>
      </c>
      <c r="AV693" s="13" t="s">
        <v>84</v>
      </c>
      <c r="AW693" s="13" t="s">
        <v>31</v>
      </c>
      <c r="AX693" s="13" t="s">
        <v>74</v>
      </c>
      <c r="AY693" s="253" t="s">
        <v>133</v>
      </c>
    </row>
    <row r="694" s="13" customFormat="1">
      <c r="A694" s="13"/>
      <c r="B694" s="242"/>
      <c r="C694" s="243"/>
      <c r="D694" s="244" t="s">
        <v>649</v>
      </c>
      <c r="E694" s="245" t="s">
        <v>1</v>
      </c>
      <c r="F694" s="246" t="s">
        <v>1788</v>
      </c>
      <c r="G694" s="243"/>
      <c r="H694" s="247">
        <v>16.98</v>
      </c>
      <c r="I694" s="248"/>
      <c r="J694" s="243"/>
      <c r="K694" s="243"/>
      <c r="L694" s="249"/>
      <c r="M694" s="250"/>
      <c r="N694" s="251"/>
      <c r="O694" s="251"/>
      <c r="P694" s="251"/>
      <c r="Q694" s="251"/>
      <c r="R694" s="251"/>
      <c r="S694" s="251"/>
      <c r="T694" s="252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53" t="s">
        <v>649</v>
      </c>
      <c r="AU694" s="253" t="s">
        <v>84</v>
      </c>
      <c r="AV694" s="13" t="s">
        <v>84</v>
      </c>
      <c r="AW694" s="13" t="s">
        <v>31</v>
      </c>
      <c r="AX694" s="13" t="s">
        <v>74</v>
      </c>
      <c r="AY694" s="253" t="s">
        <v>133</v>
      </c>
    </row>
    <row r="695" s="13" customFormat="1">
      <c r="A695" s="13"/>
      <c r="B695" s="242"/>
      <c r="C695" s="243"/>
      <c r="D695" s="244" t="s">
        <v>649</v>
      </c>
      <c r="E695" s="245" t="s">
        <v>1</v>
      </c>
      <c r="F695" s="246" t="s">
        <v>1789</v>
      </c>
      <c r="G695" s="243"/>
      <c r="H695" s="247">
        <v>18.300000000000001</v>
      </c>
      <c r="I695" s="248"/>
      <c r="J695" s="243"/>
      <c r="K695" s="243"/>
      <c r="L695" s="249"/>
      <c r="M695" s="250"/>
      <c r="N695" s="251"/>
      <c r="O695" s="251"/>
      <c r="P695" s="251"/>
      <c r="Q695" s="251"/>
      <c r="R695" s="251"/>
      <c r="S695" s="251"/>
      <c r="T695" s="252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53" t="s">
        <v>649</v>
      </c>
      <c r="AU695" s="253" t="s">
        <v>84</v>
      </c>
      <c r="AV695" s="13" t="s">
        <v>84</v>
      </c>
      <c r="AW695" s="13" t="s">
        <v>31</v>
      </c>
      <c r="AX695" s="13" t="s">
        <v>74</v>
      </c>
      <c r="AY695" s="253" t="s">
        <v>133</v>
      </c>
    </row>
    <row r="696" s="13" customFormat="1">
      <c r="A696" s="13"/>
      <c r="B696" s="242"/>
      <c r="C696" s="243"/>
      <c r="D696" s="244" t="s">
        <v>649</v>
      </c>
      <c r="E696" s="245" t="s">
        <v>1</v>
      </c>
      <c r="F696" s="246" t="s">
        <v>1790</v>
      </c>
      <c r="G696" s="243"/>
      <c r="H696" s="247">
        <v>24.800000000000001</v>
      </c>
      <c r="I696" s="248"/>
      <c r="J696" s="243"/>
      <c r="K696" s="243"/>
      <c r="L696" s="249"/>
      <c r="M696" s="250"/>
      <c r="N696" s="251"/>
      <c r="O696" s="251"/>
      <c r="P696" s="251"/>
      <c r="Q696" s="251"/>
      <c r="R696" s="251"/>
      <c r="S696" s="251"/>
      <c r="T696" s="252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53" t="s">
        <v>649</v>
      </c>
      <c r="AU696" s="253" t="s">
        <v>84</v>
      </c>
      <c r="AV696" s="13" t="s">
        <v>84</v>
      </c>
      <c r="AW696" s="13" t="s">
        <v>31</v>
      </c>
      <c r="AX696" s="13" t="s">
        <v>74</v>
      </c>
      <c r="AY696" s="253" t="s">
        <v>133</v>
      </c>
    </row>
    <row r="697" s="13" customFormat="1">
      <c r="A697" s="13"/>
      <c r="B697" s="242"/>
      <c r="C697" s="243"/>
      <c r="D697" s="244" t="s">
        <v>649</v>
      </c>
      <c r="E697" s="245" t="s">
        <v>1</v>
      </c>
      <c r="F697" s="246" t="s">
        <v>1791</v>
      </c>
      <c r="G697" s="243"/>
      <c r="H697" s="247">
        <v>13.199999999999999</v>
      </c>
      <c r="I697" s="248"/>
      <c r="J697" s="243"/>
      <c r="K697" s="243"/>
      <c r="L697" s="249"/>
      <c r="M697" s="250"/>
      <c r="N697" s="251"/>
      <c r="O697" s="251"/>
      <c r="P697" s="251"/>
      <c r="Q697" s="251"/>
      <c r="R697" s="251"/>
      <c r="S697" s="251"/>
      <c r="T697" s="252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53" t="s">
        <v>649</v>
      </c>
      <c r="AU697" s="253" t="s">
        <v>84</v>
      </c>
      <c r="AV697" s="13" t="s">
        <v>84</v>
      </c>
      <c r="AW697" s="13" t="s">
        <v>31</v>
      </c>
      <c r="AX697" s="13" t="s">
        <v>74</v>
      </c>
      <c r="AY697" s="253" t="s">
        <v>133</v>
      </c>
    </row>
    <row r="698" s="13" customFormat="1">
      <c r="A698" s="13"/>
      <c r="B698" s="242"/>
      <c r="C698" s="243"/>
      <c r="D698" s="244" t="s">
        <v>649</v>
      </c>
      <c r="E698" s="245" t="s">
        <v>1</v>
      </c>
      <c r="F698" s="246" t="s">
        <v>1792</v>
      </c>
      <c r="G698" s="243"/>
      <c r="H698" s="247">
        <v>24.558</v>
      </c>
      <c r="I698" s="248"/>
      <c r="J698" s="243"/>
      <c r="K698" s="243"/>
      <c r="L698" s="249"/>
      <c r="M698" s="250"/>
      <c r="N698" s="251"/>
      <c r="O698" s="251"/>
      <c r="P698" s="251"/>
      <c r="Q698" s="251"/>
      <c r="R698" s="251"/>
      <c r="S698" s="251"/>
      <c r="T698" s="252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53" t="s">
        <v>649</v>
      </c>
      <c r="AU698" s="253" t="s">
        <v>84</v>
      </c>
      <c r="AV698" s="13" t="s">
        <v>84</v>
      </c>
      <c r="AW698" s="13" t="s">
        <v>31</v>
      </c>
      <c r="AX698" s="13" t="s">
        <v>74</v>
      </c>
      <c r="AY698" s="253" t="s">
        <v>133</v>
      </c>
    </row>
    <row r="699" s="13" customFormat="1">
      <c r="A699" s="13"/>
      <c r="B699" s="242"/>
      <c r="C699" s="243"/>
      <c r="D699" s="244" t="s">
        <v>649</v>
      </c>
      <c r="E699" s="245" t="s">
        <v>1</v>
      </c>
      <c r="F699" s="246" t="s">
        <v>1793</v>
      </c>
      <c r="G699" s="243"/>
      <c r="H699" s="247">
        <v>21.776</v>
      </c>
      <c r="I699" s="248"/>
      <c r="J699" s="243"/>
      <c r="K699" s="243"/>
      <c r="L699" s="249"/>
      <c r="M699" s="250"/>
      <c r="N699" s="251"/>
      <c r="O699" s="251"/>
      <c r="P699" s="251"/>
      <c r="Q699" s="251"/>
      <c r="R699" s="251"/>
      <c r="S699" s="251"/>
      <c r="T699" s="252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53" t="s">
        <v>649</v>
      </c>
      <c r="AU699" s="253" t="s">
        <v>84</v>
      </c>
      <c r="AV699" s="13" t="s">
        <v>84</v>
      </c>
      <c r="AW699" s="13" t="s">
        <v>31</v>
      </c>
      <c r="AX699" s="13" t="s">
        <v>74</v>
      </c>
      <c r="AY699" s="253" t="s">
        <v>133</v>
      </c>
    </row>
    <row r="700" s="13" customFormat="1">
      <c r="A700" s="13"/>
      <c r="B700" s="242"/>
      <c r="C700" s="243"/>
      <c r="D700" s="244" t="s">
        <v>649</v>
      </c>
      <c r="E700" s="245" t="s">
        <v>1</v>
      </c>
      <c r="F700" s="246" t="s">
        <v>1794</v>
      </c>
      <c r="G700" s="243"/>
      <c r="H700" s="247">
        <v>29.835999999999999</v>
      </c>
      <c r="I700" s="248"/>
      <c r="J700" s="243"/>
      <c r="K700" s="243"/>
      <c r="L700" s="249"/>
      <c r="M700" s="250"/>
      <c r="N700" s="251"/>
      <c r="O700" s="251"/>
      <c r="P700" s="251"/>
      <c r="Q700" s="251"/>
      <c r="R700" s="251"/>
      <c r="S700" s="251"/>
      <c r="T700" s="252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53" t="s">
        <v>649</v>
      </c>
      <c r="AU700" s="253" t="s">
        <v>84</v>
      </c>
      <c r="AV700" s="13" t="s">
        <v>84</v>
      </c>
      <c r="AW700" s="13" t="s">
        <v>31</v>
      </c>
      <c r="AX700" s="13" t="s">
        <v>74</v>
      </c>
      <c r="AY700" s="253" t="s">
        <v>133</v>
      </c>
    </row>
    <row r="701" s="2" customFormat="1" ht="24.15" customHeight="1">
      <c r="A701" s="37"/>
      <c r="B701" s="38"/>
      <c r="C701" s="264" t="s">
        <v>1803</v>
      </c>
      <c r="D701" s="264" t="s">
        <v>737</v>
      </c>
      <c r="E701" s="265" t="s">
        <v>1804</v>
      </c>
      <c r="F701" s="266" t="s">
        <v>1805</v>
      </c>
      <c r="G701" s="267" t="s">
        <v>442</v>
      </c>
      <c r="H701" s="268">
        <v>678.56799999999998</v>
      </c>
      <c r="I701" s="269"/>
      <c r="J701" s="270">
        <f>ROUND(I701*H701,2)</f>
        <v>0</v>
      </c>
      <c r="K701" s="271"/>
      <c r="L701" s="272"/>
      <c r="M701" s="273" t="s">
        <v>1</v>
      </c>
      <c r="N701" s="274" t="s">
        <v>39</v>
      </c>
      <c r="O701" s="90"/>
      <c r="P701" s="235">
        <f>O701*H701</f>
        <v>0</v>
      </c>
      <c r="Q701" s="235">
        <v>0.01112</v>
      </c>
      <c r="R701" s="235">
        <f>Q701*H701</f>
        <v>7.5456761599999993</v>
      </c>
      <c r="S701" s="235">
        <v>0</v>
      </c>
      <c r="T701" s="236">
        <f>S701*H701</f>
        <v>0</v>
      </c>
      <c r="U701" s="37"/>
      <c r="V701" s="37"/>
      <c r="W701" s="37"/>
      <c r="X701" s="37"/>
      <c r="Y701" s="37"/>
      <c r="Z701" s="37"/>
      <c r="AA701" s="37"/>
      <c r="AB701" s="37"/>
      <c r="AC701" s="37"/>
      <c r="AD701" s="37"/>
      <c r="AE701" s="37"/>
      <c r="AR701" s="231" t="s">
        <v>199</v>
      </c>
      <c r="AT701" s="231" t="s">
        <v>737</v>
      </c>
      <c r="AU701" s="231" t="s">
        <v>84</v>
      </c>
      <c r="AY701" s="16" t="s">
        <v>133</v>
      </c>
      <c r="BE701" s="232">
        <f>IF(N701="základní",J701,0)</f>
        <v>0</v>
      </c>
      <c r="BF701" s="232">
        <f>IF(N701="snížená",J701,0)</f>
        <v>0</v>
      </c>
      <c r="BG701" s="232">
        <f>IF(N701="zákl. přenesená",J701,0)</f>
        <v>0</v>
      </c>
      <c r="BH701" s="232">
        <f>IF(N701="sníž. přenesená",J701,0)</f>
        <v>0</v>
      </c>
      <c r="BI701" s="232">
        <f>IF(N701="nulová",J701,0)</f>
        <v>0</v>
      </c>
      <c r="BJ701" s="16" t="s">
        <v>82</v>
      </c>
      <c r="BK701" s="232">
        <f>ROUND(I701*H701,2)</f>
        <v>0</v>
      </c>
      <c r="BL701" s="16" t="s">
        <v>172</v>
      </c>
      <c r="BM701" s="231" t="s">
        <v>1806</v>
      </c>
    </row>
    <row r="702" s="13" customFormat="1">
      <c r="A702" s="13"/>
      <c r="B702" s="242"/>
      <c r="C702" s="243"/>
      <c r="D702" s="244" t="s">
        <v>649</v>
      </c>
      <c r="E702" s="245" t="s">
        <v>1</v>
      </c>
      <c r="F702" s="246" t="s">
        <v>1807</v>
      </c>
      <c r="G702" s="243"/>
      <c r="H702" s="247">
        <v>616.88</v>
      </c>
      <c r="I702" s="248"/>
      <c r="J702" s="243"/>
      <c r="K702" s="243"/>
      <c r="L702" s="249"/>
      <c r="M702" s="250"/>
      <c r="N702" s="251"/>
      <c r="O702" s="251"/>
      <c r="P702" s="251"/>
      <c r="Q702" s="251"/>
      <c r="R702" s="251"/>
      <c r="S702" s="251"/>
      <c r="T702" s="252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53" t="s">
        <v>649</v>
      </c>
      <c r="AU702" s="253" t="s">
        <v>84</v>
      </c>
      <c r="AV702" s="13" t="s">
        <v>84</v>
      </c>
      <c r="AW702" s="13" t="s">
        <v>31</v>
      </c>
      <c r="AX702" s="13" t="s">
        <v>74</v>
      </c>
      <c r="AY702" s="253" t="s">
        <v>133</v>
      </c>
    </row>
    <row r="703" s="13" customFormat="1">
      <c r="A703" s="13"/>
      <c r="B703" s="242"/>
      <c r="C703" s="243"/>
      <c r="D703" s="244" t="s">
        <v>649</v>
      </c>
      <c r="E703" s="243"/>
      <c r="F703" s="246" t="s">
        <v>1808</v>
      </c>
      <c r="G703" s="243"/>
      <c r="H703" s="247">
        <v>678.56799999999998</v>
      </c>
      <c r="I703" s="248"/>
      <c r="J703" s="243"/>
      <c r="K703" s="243"/>
      <c r="L703" s="249"/>
      <c r="M703" s="250"/>
      <c r="N703" s="251"/>
      <c r="O703" s="251"/>
      <c r="P703" s="251"/>
      <c r="Q703" s="251"/>
      <c r="R703" s="251"/>
      <c r="S703" s="251"/>
      <c r="T703" s="252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53" t="s">
        <v>649</v>
      </c>
      <c r="AU703" s="253" t="s">
        <v>84</v>
      </c>
      <c r="AV703" s="13" t="s">
        <v>84</v>
      </c>
      <c r="AW703" s="13" t="s">
        <v>4</v>
      </c>
      <c r="AX703" s="13" t="s">
        <v>82</v>
      </c>
      <c r="AY703" s="253" t="s">
        <v>133</v>
      </c>
    </row>
    <row r="704" s="2" customFormat="1" ht="24.15" customHeight="1">
      <c r="A704" s="37"/>
      <c r="B704" s="38"/>
      <c r="C704" s="218" t="s">
        <v>1809</v>
      </c>
      <c r="D704" s="218" t="s">
        <v>135</v>
      </c>
      <c r="E704" s="219" t="s">
        <v>1810</v>
      </c>
      <c r="F704" s="220" t="s">
        <v>1811</v>
      </c>
      <c r="G704" s="221" t="s">
        <v>442</v>
      </c>
      <c r="H704" s="222">
        <v>766.75999999999999</v>
      </c>
      <c r="I704" s="223"/>
      <c r="J704" s="224">
        <f>ROUND(I704*H704,2)</f>
        <v>0</v>
      </c>
      <c r="K704" s="225"/>
      <c r="L704" s="43"/>
      <c r="M704" s="233" t="s">
        <v>1</v>
      </c>
      <c r="N704" s="234" t="s">
        <v>39</v>
      </c>
      <c r="O704" s="90"/>
      <c r="P704" s="235">
        <f>O704*H704</f>
        <v>0</v>
      </c>
      <c r="Q704" s="235">
        <v>0</v>
      </c>
      <c r="R704" s="235">
        <f>Q704*H704</f>
        <v>0</v>
      </c>
      <c r="S704" s="235">
        <v>0.027199999999999998</v>
      </c>
      <c r="T704" s="236">
        <f>S704*H704</f>
        <v>20.855871999999998</v>
      </c>
      <c r="U704" s="37"/>
      <c r="V704" s="37"/>
      <c r="W704" s="37"/>
      <c r="X704" s="37"/>
      <c r="Y704" s="37"/>
      <c r="Z704" s="37"/>
      <c r="AA704" s="37"/>
      <c r="AB704" s="37"/>
      <c r="AC704" s="37"/>
      <c r="AD704" s="37"/>
      <c r="AE704" s="37"/>
      <c r="AR704" s="231" t="s">
        <v>172</v>
      </c>
      <c r="AT704" s="231" t="s">
        <v>135</v>
      </c>
      <c r="AU704" s="231" t="s">
        <v>84</v>
      </c>
      <c r="AY704" s="16" t="s">
        <v>133</v>
      </c>
      <c r="BE704" s="232">
        <f>IF(N704="základní",J704,0)</f>
        <v>0</v>
      </c>
      <c r="BF704" s="232">
        <f>IF(N704="snížená",J704,0)</f>
        <v>0</v>
      </c>
      <c r="BG704" s="232">
        <f>IF(N704="zákl. přenesená",J704,0)</f>
        <v>0</v>
      </c>
      <c r="BH704" s="232">
        <f>IF(N704="sníž. přenesená",J704,0)</f>
        <v>0</v>
      </c>
      <c r="BI704" s="232">
        <f>IF(N704="nulová",J704,0)</f>
        <v>0</v>
      </c>
      <c r="BJ704" s="16" t="s">
        <v>82</v>
      </c>
      <c r="BK704" s="232">
        <f>ROUND(I704*H704,2)</f>
        <v>0</v>
      </c>
      <c r="BL704" s="16" t="s">
        <v>172</v>
      </c>
      <c r="BM704" s="231" t="s">
        <v>1812</v>
      </c>
    </row>
    <row r="705" s="13" customFormat="1">
      <c r="A705" s="13"/>
      <c r="B705" s="242"/>
      <c r="C705" s="243"/>
      <c r="D705" s="244" t="s">
        <v>649</v>
      </c>
      <c r="E705" s="245" t="s">
        <v>1</v>
      </c>
      <c r="F705" s="246" t="s">
        <v>1813</v>
      </c>
      <c r="G705" s="243"/>
      <c r="H705" s="247">
        <v>616.88</v>
      </c>
      <c r="I705" s="248"/>
      <c r="J705" s="243"/>
      <c r="K705" s="243"/>
      <c r="L705" s="249"/>
      <c r="M705" s="250"/>
      <c r="N705" s="251"/>
      <c r="O705" s="251"/>
      <c r="P705" s="251"/>
      <c r="Q705" s="251"/>
      <c r="R705" s="251"/>
      <c r="S705" s="251"/>
      <c r="T705" s="252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53" t="s">
        <v>649</v>
      </c>
      <c r="AU705" s="253" t="s">
        <v>84</v>
      </c>
      <c r="AV705" s="13" t="s">
        <v>84</v>
      </c>
      <c r="AW705" s="13" t="s">
        <v>31</v>
      </c>
      <c r="AX705" s="13" t="s">
        <v>74</v>
      </c>
      <c r="AY705" s="253" t="s">
        <v>133</v>
      </c>
    </row>
    <row r="706" s="14" customFormat="1">
      <c r="A706" s="14"/>
      <c r="B706" s="254"/>
      <c r="C706" s="255"/>
      <c r="D706" s="244" t="s">
        <v>649</v>
      </c>
      <c r="E706" s="256" t="s">
        <v>1</v>
      </c>
      <c r="F706" s="257" t="s">
        <v>972</v>
      </c>
      <c r="G706" s="255"/>
      <c r="H706" s="256" t="s">
        <v>1</v>
      </c>
      <c r="I706" s="258"/>
      <c r="J706" s="255"/>
      <c r="K706" s="255"/>
      <c r="L706" s="259"/>
      <c r="M706" s="260"/>
      <c r="N706" s="261"/>
      <c r="O706" s="261"/>
      <c r="P706" s="261"/>
      <c r="Q706" s="261"/>
      <c r="R706" s="261"/>
      <c r="S706" s="261"/>
      <c r="T706" s="262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63" t="s">
        <v>649</v>
      </c>
      <c r="AU706" s="263" t="s">
        <v>84</v>
      </c>
      <c r="AV706" s="14" t="s">
        <v>82</v>
      </c>
      <c r="AW706" s="14" t="s">
        <v>31</v>
      </c>
      <c r="AX706" s="14" t="s">
        <v>74</v>
      </c>
      <c r="AY706" s="263" t="s">
        <v>133</v>
      </c>
    </row>
    <row r="707" s="13" customFormat="1">
      <c r="A707" s="13"/>
      <c r="B707" s="242"/>
      <c r="C707" s="243"/>
      <c r="D707" s="244" t="s">
        <v>649</v>
      </c>
      <c r="E707" s="245" t="s">
        <v>1</v>
      </c>
      <c r="F707" s="246" t="s">
        <v>1814</v>
      </c>
      <c r="G707" s="243"/>
      <c r="H707" s="247">
        <v>25.68</v>
      </c>
      <c r="I707" s="248"/>
      <c r="J707" s="243"/>
      <c r="K707" s="243"/>
      <c r="L707" s="249"/>
      <c r="M707" s="250"/>
      <c r="N707" s="251"/>
      <c r="O707" s="251"/>
      <c r="P707" s="251"/>
      <c r="Q707" s="251"/>
      <c r="R707" s="251"/>
      <c r="S707" s="251"/>
      <c r="T707" s="252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53" t="s">
        <v>649</v>
      </c>
      <c r="AU707" s="253" t="s">
        <v>84</v>
      </c>
      <c r="AV707" s="13" t="s">
        <v>84</v>
      </c>
      <c r="AW707" s="13" t="s">
        <v>31</v>
      </c>
      <c r="AX707" s="13" t="s">
        <v>74</v>
      </c>
      <c r="AY707" s="253" t="s">
        <v>133</v>
      </c>
    </row>
    <row r="708" s="13" customFormat="1">
      <c r="A708" s="13"/>
      <c r="B708" s="242"/>
      <c r="C708" s="243"/>
      <c r="D708" s="244" t="s">
        <v>649</v>
      </c>
      <c r="E708" s="245" t="s">
        <v>1</v>
      </c>
      <c r="F708" s="246" t="s">
        <v>1815</v>
      </c>
      <c r="G708" s="243"/>
      <c r="H708" s="247">
        <v>41.299999999999997</v>
      </c>
      <c r="I708" s="248"/>
      <c r="J708" s="243"/>
      <c r="K708" s="243"/>
      <c r="L708" s="249"/>
      <c r="M708" s="250"/>
      <c r="N708" s="251"/>
      <c r="O708" s="251"/>
      <c r="P708" s="251"/>
      <c r="Q708" s="251"/>
      <c r="R708" s="251"/>
      <c r="S708" s="251"/>
      <c r="T708" s="252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53" t="s">
        <v>649</v>
      </c>
      <c r="AU708" s="253" t="s">
        <v>84</v>
      </c>
      <c r="AV708" s="13" t="s">
        <v>84</v>
      </c>
      <c r="AW708" s="13" t="s">
        <v>31</v>
      </c>
      <c r="AX708" s="13" t="s">
        <v>74</v>
      </c>
      <c r="AY708" s="253" t="s">
        <v>133</v>
      </c>
    </row>
    <row r="709" s="13" customFormat="1">
      <c r="A709" s="13"/>
      <c r="B709" s="242"/>
      <c r="C709" s="243"/>
      <c r="D709" s="244" t="s">
        <v>649</v>
      </c>
      <c r="E709" s="245" t="s">
        <v>1</v>
      </c>
      <c r="F709" s="246" t="s">
        <v>1816</v>
      </c>
      <c r="G709" s="243"/>
      <c r="H709" s="247">
        <v>39.020000000000003</v>
      </c>
      <c r="I709" s="248"/>
      <c r="J709" s="243"/>
      <c r="K709" s="243"/>
      <c r="L709" s="249"/>
      <c r="M709" s="250"/>
      <c r="N709" s="251"/>
      <c r="O709" s="251"/>
      <c r="P709" s="251"/>
      <c r="Q709" s="251"/>
      <c r="R709" s="251"/>
      <c r="S709" s="251"/>
      <c r="T709" s="252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53" t="s">
        <v>649</v>
      </c>
      <c r="AU709" s="253" t="s">
        <v>84</v>
      </c>
      <c r="AV709" s="13" t="s">
        <v>84</v>
      </c>
      <c r="AW709" s="13" t="s">
        <v>31</v>
      </c>
      <c r="AX709" s="13" t="s">
        <v>74</v>
      </c>
      <c r="AY709" s="253" t="s">
        <v>133</v>
      </c>
    </row>
    <row r="710" s="13" customFormat="1">
      <c r="A710" s="13"/>
      <c r="B710" s="242"/>
      <c r="C710" s="243"/>
      <c r="D710" s="244" t="s">
        <v>649</v>
      </c>
      <c r="E710" s="245" t="s">
        <v>1</v>
      </c>
      <c r="F710" s="246" t="s">
        <v>1817</v>
      </c>
      <c r="G710" s="243"/>
      <c r="H710" s="247">
        <v>16.260000000000002</v>
      </c>
      <c r="I710" s="248"/>
      <c r="J710" s="243"/>
      <c r="K710" s="243"/>
      <c r="L710" s="249"/>
      <c r="M710" s="250"/>
      <c r="N710" s="251"/>
      <c r="O710" s="251"/>
      <c r="P710" s="251"/>
      <c r="Q710" s="251"/>
      <c r="R710" s="251"/>
      <c r="S710" s="251"/>
      <c r="T710" s="252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53" t="s">
        <v>649</v>
      </c>
      <c r="AU710" s="253" t="s">
        <v>84</v>
      </c>
      <c r="AV710" s="13" t="s">
        <v>84</v>
      </c>
      <c r="AW710" s="13" t="s">
        <v>31</v>
      </c>
      <c r="AX710" s="13" t="s">
        <v>74</v>
      </c>
      <c r="AY710" s="253" t="s">
        <v>133</v>
      </c>
    </row>
    <row r="711" s="13" customFormat="1">
      <c r="A711" s="13"/>
      <c r="B711" s="242"/>
      <c r="C711" s="243"/>
      <c r="D711" s="244" t="s">
        <v>649</v>
      </c>
      <c r="E711" s="245" t="s">
        <v>1</v>
      </c>
      <c r="F711" s="246" t="s">
        <v>1818</v>
      </c>
      <c r="G711" s="243"/>
      <c r="H711" s="247">
        <v>27.620000000000001</v>
      </c>
      <c r="I711" s="248"/>
      <c r="J711" s="243"/>
      <c r="K711" s="243"/>
      <c r="L711" s="249"/>
      <c r="M711" s="250"/>
      <c r="N711" s="251"/>
      <c r="O711" s="251"/>
      <c r="P711" s="251"/>
      <c r="Q711" s="251"/>
      <c r="R711" s="251"/>
      <c r="S711" s="251"/>
      <c r="T711" s="252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53" t="s">
        <v>649</v>
      </c>
      <c r="AU711" s="253" t="s">
        <v>84</v>
      </c>
      <c r="AV711" s="13" t="s">
        <v>84</v>
      </c>
      <c r="AW711" s="13" t="s">
        <v>31</v>
      </c>
      <c r="AX711" s="13" t="s">
        <v>74</v>
      </c>
      <c r="AY711" s="253" t="s">
        <v>133</v>
      </c>
    </row>
    <row r="712" s="2" customFormat="1" ht="24.15" customHeight="1">
      <c r="A712" s="37"/>
      <c r="B712" s="38"/>
      <c r="C712" s="218" t="s">
        <v>1819</v>
      </c>
      <c r="D712" s="218" t="s">
        <v>135</v>
      </c>
      <c r="E712" s="219" t="s">
        <v>1820</v>
      </c>
      <c r="F712" s="220" t="s">
        <v>1821</v>
      </c>
      <c r="G712" s="221" t="s">
        <v>442</v>
      </c>
      <c r="H712" s="222">
        <v>0.32000000000000001</v>
      </c>
      <c r="I712" s="223"/>
      <c r="J712" s="224">
        <f>ROUND(I712*H712,2)</f>
        <v>0</v>
      </c>
      <c r="K712" s="225"/>
      <c r="L712" s="43"/>
      <c r="M712" s="233" t="s">
        <v>1</v>
      </c>
      <c r="N712" s="234" t="s">
        <v>39</v>
      </c>
      <c r="O712" s="90"/>
      <c r="P712" s="235">
        <f>O712*H712</f>
        <v>0</v>
      </c>
      <c r="Q712" s="235">
        <v>0.00063000000000000003</v>
      </c>
      <c r="R712" s="235">
        <f>Q712*H712</f>
        <v>0.00020160000000000002</v>
      </c>
      <c r="S712" s="235">
        <v>0</v>
      </c>
      <c r="T712" s="236">
        <f>S712*H712</f>
        <v>0</v>
      </c>
      <c r="U712" s="37"/>
      <c r="V712" s="37"/>
      <c r="W712" s="37"/>
      <c r="X712" s="37"/>
      <c r="Y712" s="37"/>
      <c r="Z712" s="37"/>
      <c r="AA712" s="37"/>
      <c r="AB712" s="37"/>
      <c r="AC712" s="37"/>
      <c r="AD712" s="37"/>
      <c r="AE712" s="37"/>
      <c r="AR712" s="231" t="s">
        <v>172</v>
      </c>
      <c r="AT712" s="231" t="s">
        <v>135</v>
      </c>
      <c r="AU712" s="231" t="s">
        <v>84</v>
      </c>
      <c r="AY712" s="16" t="s">
        <v>133</v>
      </c>
      <c r="BE712" s="232">
        <f>IF(N712="základní",J712,0)</f>
        <v>0</v>
      </c>
      <c r="BF712" s="232">
        <f>IF(N712="snížená",J712,0)</f>
        <v>0</v>
      </c>
      <c r="BG712" s="232">
        <f>IF(N712="zákl. přenesená",J712,0)</f>
        <v>0</v>
      </c>
      <c r="BH712" s="232">
        <f>IF(N712="sníž. přenesená",J712,0)</f>
        <v>0</v>
      </c>
      <c r="BI712" s="232">
        <f>IF(N712="nulová",J712,0)</f>
        <v>0</v>
      </c>
      <c r="BJ712" s="16" t="s">
        <v>82</v>
      </c>
      <c r="BK712" s="232">
        <f>ROUND(I712*H712,2)</f>
        <v>0</v>
      </c>
      <c r="BL712" s="16" t="s">
        <v>172</v>
      </c>
      <c r="BM712" s="231" t="s">
        <v>1822</v>
      </c>
    </row>
    <row r="713" s="13" customFormat="1">
      <c r="A713" s="13"/>
      <c r="B713" s="242"/>
      <c r="C713" s="243"/>
      <c r="D713" s="244" t="s">
        <v>649</v>
      </c>
      <c r="E713" s="245" t="s">
        <v>1</v>
      </c>
      <c r="F713" s="246" t="s">
        <v>1823</v>
      </c>
      <c r="G713" s="243"/>
      <c r="H713" s="247">
        <v>0.32000000000000001</v>
      </c>
      <c r="I713" s="248"/>
      <c r="J713" s="243"/>
      <c r="K713" s="243"/>
      <c r="L713" s="249"/>
      <c r="M713" s="250"/>
      <c r="N713" s="251"/>
      <c r="O713" s="251"/>
      <c r="P713" s="251"/>
      <c r="Q713" s="251"/>
      <c r="R713" s="251"/>
      <c r="S713" s="251"/>
      <c r="T713" s="252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53" t="s">
        <v>649</v>
      </c>
      <c r="AU713" s="253" t="s">
        <v>84</v>
      </c>
      <c r="AV713" s="13" t="s">
        <v>84</v>
      </c>
      <c r="AW713" s="13" t="s">
        <v>31</v>
      </c>
      <c r="AX713" s="13" t="s">
        <v>74</v>
      </c>
      <c r="AY713" s="253" t="s">
        <v>133</v>
      </c>
    </row>
    <row r="714" s="2" customFormat="1" ht="24.15" customHeight="1">
      <c r="A714" s="37"/>
      <c r="B714" s="38"/>
      <c r="C714" s="264" t="s">
        <v>1824</v>
      </c>
      <c r="D714" s="264" t="s">
        <v>737</v>
      </c>
      <c r="E714" s="265" t="s">
        <v>1825</v>
      </c>
      <c r="F714" s="266" t="s">
        <v>1826</v>
      </c>
      <c r="G714" s="267" t="s">
        <v>442</v>
      </c>
      <c r="H714" s="268">
        <v>0.35199999999999998</v>
      </c>
      <c r="I714" s="269"/>
      <c r="J714" s="270">
        <f>ROUND(I714*H714,2)</f>
        <v>0</v>
      </c>
      <c r="K714" s="271"/>
      <c r="L714" s="272"/>
      <c r="M714" s="273" t="s">
        <v>1</v>
      </c>
      <c r="N714" s="274" t="s">
        <v>39</v>
      </c>
      <c r="O714" s="90"/>
      <c r="P714" s="235">
        <f>O714*H714</f>
        <v>0</v>
      </c>
      <c r="Q714" s="235">
        <v>0.0074999999999999997</v>
      </c>
      <c r="R714" s="235">
        <f>Q714*H714</f>
        <v>0.0026399999999999996</v>
      </c>
      <c r="S714" s="235">
        <v>0</v>
      </c>
      <c r="T714" s="236">
        <f>S714*H714</f>
        <v>0</v>
      </c>
      <c r="U714" s="37"/>
      <c r="V714" s="37"/>
      <c r="W714" s="37"/>
      <c r="X714" s="37"/>
      <c r="Y714" s="37"/>
      <c r="Z714" s="37"/>
      <c r="AA714" s="37"/>
      <c r="AB714" s="37"/>
      <c r="AC714" s="37"/>
      <c r="AD714" s="37"/>
      <c r="AE714" s="37"/>
      <c r="AR714" s="231" t="s">
        <v>199</v>
      </c>
      <c r="AT714" s="231" t="s">
        <v>737</v>
      </c>
      <c r="AU714" s="231" t="s">
        <v>84</v>
      </c>
      <c r="AY714" s="16" t="s">
        <v>133</v>
      </c>
      <c r="BE714" s="232">
        <f>IF(N714="základní",J714,0)</f>
        <v>0</v>
      </c>
      <c r="BF714" s="232">
        <f>IF(N714="snížená",J714,0)</f>
        <v>0</v>
      </c>
      <c r="BG714" s="232">
        <f>IF(N714="zákl. přenesená",J714,0)</f>
        <v>0</v>
      </c>
      <c r="BH714" s="232">
        <f>IF(N714="sníž. přenesená",J714,0)</f>
        <v>0</v>
      </c>
      <c r="BI714" s="232">
        <f>IF(N714="nulová",J714,0)</f>
        <v>0</v>
      </c>
      <c r="BJ714" s="16" t="s">
        <v>82</v>
      </c>
      <c r="BK714" s="232">
        <f>ROUND(I714*H714,2)</f>
        <v>0</v>
      </c>
      <c r="BL714" s="16" t="s">
        <v>172</v>
      </c>
      <c r="BM714" s="231" t="s">
        <v>1827</v>
      </c>
    </row>
    <row r="715" s="13" customFormat="1">
      <c r="A715" s="13"/>
      <c r="B715" s="242"/>
      <c r="C715" s="243"/>
      <c r="D715" s="244" t="s">
        <v>649</v>
      </c>
      <c r="E715" s="245" t="s">
        <v>1</v>
      </c>
      <c r="F715" s="246" t="s">
        <v>1828</v>
      </c>
      <c r="G715" s="243"/>
      <c r="H715" s="247">
        <v>0.32000000000000001</v>
      </c>
      <c r="I715" s="248"/>
      <c r="J715" s="243"/>
      <c r="K715" s="243"/>
      <c r="L715" s="249"/>
      <c r="M715" s="250"/>
      <c r="N715" s="251"/>
      <c r="O715" s="251"/>
      <c r="P715" s="251"/>
      <c r="Q715" s="251"/>
      <c r="R715" s="251"/>
      <c r="S715" s="251"/>
      <c r="T715" s="252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53" t="s">
        <v>649</v>
      </c>
      <c r="AU715" s="253" t="s">
        <v>84</v>
      </c>
      <c r="AV715" s="13" t="s">
        <v>84</v>
      </c>
      <c r="AW715" s="13" t="s">
        <v>31</v>
      </c>
      <c r="AX715" s="13" t="s">
        <v>74</v>
      </c>
      <c r="AY715" s="253" t="s">
        <v>133</v>
      </c>
    </row>
    <row r="716" s="13" customFormat="1">
      <c r="A716" s="13"/>
      <c r="B716" s="242"/>
      <c r="C716" s="243"/>
      <c r="D716" s="244" t="s">
        <v>649</v>
      </c>
      <c r="E716" s="243"/>
      <c r="F716" s="246" t="s">
        <v>1829</v>
      </c>
      <c r="G716" s="243"/>
      <c r="H716" s="247">
        <v>0.35199999999999998</v>
      </c>
      <c r="I716" s="248"/>
      <c r="J716" s="243"/>
      <c r="K716" s="243"/>
      <c r="L716" s="249"/>
      <c r="M716" s="250"/>
      <c r="N716" s="251"/>
      <c r="O716" s="251"/>
      <c r="P716" s="251"/>
      <c r="Q716" s="251"/>
      <c r="R716" s="251"/>
      <c r="S716" s="251"/>
      <c r="T716" s="252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53" t="s">
        <v>649</v>
      </c>
      <c r="AU716" s="253" t="s">
        <v>84</v>
      </c>
      <c r="AV716" s="13" t="s">
        <v>84</v>
      </c>
      <c r="AW716" s="13" t="s">
        <v>4</v>
      </c>
      <c r="AX716" s="13" t="s">
        <v>82</v>
      </c>
      <c r="AY716" s="253" t="s">
        <v>133</v>
      </c>
    </row>
    <row r="717" s="2" customFormat="1" ht="24.15" customHeight="1">
      <c r="A717" s="37"/>
      <c r="B717" s="38"/>
      <c r="C717" s="218" t="s">
        <v>1830</v>
      </c>
      <c r="D717" s="218" t="s">
        <v>135</v>
      </c>
      <c r="E717" s="219" t="s">
        <v>1831</v>
      </c>
      <c r="F717" s="220" t="s">
        <v>1832</v>
      </c>
      <c r="G717" s="221" t="s">
        <v>150</v>
      </c>
      <c r="H717" s="222">
        <v>273.79000000000002</v>
      </c>
      <c r="I717" s="223"/>
      <c r="J717" s="224">
        <f>ROUND(I717*H717,2)</f>
        <v>0</v>
      </c>
      <c r="K717" s="225"/>
      <c r="L717" s="43"/>
      <c r="M717" s="233" t="s">
        <v>1</v>
      </c>
      <c r="N717" s="234" t="s">
        <v>39</v>
      </c>
      <c r="O717" s="90"/>
      <c r="P717" s="235">
        <f>O717*H717</f>
        <v>0</v>
      </c>
      <c r="Q717" s="235">
        <v>0.00020000000000000001</v>
      </c>
      <c r="R717" s="235">
        <f>Q717*H717</f>
        <v>0.054758000000000008</v>
      </c>
      <c r="S717" s="235">
        <v>0</v>
      </c>
      <c r="T717" s="236">
        <f>S717*H717</f>
        <v>0</v>
      </c>
      <c r="U717" s="37"/>
      <c r="V717" s="37"/>
      <c r="W717" s="37"/>
      <c r="X717" s="37"/>
      <c r="Y717" s="37"/>
      <c r="Z717" s="37"/>
      <c r="AA717" s="37"/>
      <c r="AB717" s="37"/>
      <c r="AC717" s="37"/>
      <c r="AD717" s="37"/>
      <c r="AE717" s="37"/>
      <c r="AR717" s="231" t="s">
        <v>172</v>
      </c>
      <c r="AT717" s="231" t="s">
        <v>135</v>
      </c>
      <c r="AU717" s="231" t="s">
        <v>84</v>
      </c>
      <c r="AY717" s="16" t="s">
        <v>133</v>
      </c>
      <c r="BE717" s="232">
        <f>IF(N717="základní",J717,0)</f>
        <v>0</v>
      </c>
      <c r="BF717" s="232">
        <f>IF(N717="snížená",J717,0)</f>
        <v>0</v>
      </c>
      <c r="BG717" s="232">
        <f>IF(N717="zákl. přenesená",J717,0)</f>
        <v>0</v>
      </c>
      <c r="BH717" s="232">
        <f>IF(N717="sníž. přenesená",J717,0)</f>
        <v>0</v>
      </c>
      <c r="BI717" s="232">
        <f>IF(N717="nulová",J717,0)</f>
        <v>0</v>
      </c>
      <c r="BJ717" s="16" t="s">
        <v>82</v>
      </c>
      <c r="BK717" s="232">
        <f>ROUND(I717*H717,2)</f>
        <v>0</v>
      </c>
      <c r="BL717" s="16" t="s">
        <v>172</v>
      </c>
      <c r="BM717" s="231" t="s">
        <v>1833</v>
      </c>
    </row>
    <row r="718" s="14" customFormat="1">
      <c r="A718" s="14"/>
      <c r="B718" s="254"/>
      <c r="C718" s="255"/>
      <c r="D718" s="244" t="s">
        <v>649</v>
      </c>
      <c r="E718" s="256" t="s">
        <v>1</v>
      </c>
      <c r="F718" s="257" t="s">
        <v>972</v>
      </c>
      <c r="G718" s="255"/>
      <c r="H718" s="256" t="s">
        <v>1</v>
      </c>
      <c r="I718" s="258"/>
      <c r="J718" s="255"/>
      <c r="K718" s="255"/>
      <c r="L718" s="259"/>
      <c r="M718" s="260"/>
      <c r="N718" s="261"/>
      <c r="O718" s="261"/>
      <c r="P718" s="261"/>
      <c r="Q718" s="261"/>
      <c r="R718" s="261"/>
      <c r="S718" s="261"/>
      <c r="T718" s="262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63" t="s">
        <v>649</v>
      </c>
      <c r="AU718" s="263" t="s">
        <v>84</v>
      </c>
      <c r="AV718" s="14" t="s">
        <v>82</v>
      </c>
      <c r="AW718" s="14" t="s">
        <v>31</v>
      </c>
      <c r="AX718" s="14" t="s">
        <v>74</v>
      </c>
      <c r="AY718" s="263" t="s">
        <v>133</v>
      </c>
    </row>
    <row r="719" s="13" customFormat="1">
      <c r="A719" s="13"/>
      <c r="B719" s="242"/>
      <c r="C719" s="243"/>
      <c r="D719" s="244" t="s">
        <v>649</v>
      </c>
      <c r="E719" s="245" t="s">
        <v>1</v>
      </c>
      <c r="F719" s="246" t="s">
        <v>1834</v>
      </c>
      <c r="G719" s="243"/>
      <c r="H719" s="247">
        <v>4</v>
      </c>
      <c r="I719" s="248"/>
      <c r="J719" s="243"/>
      <c r="K719" s="243"/>
      <c r="L719" s="249"/>
      <c r="M719" s="250"/>
      <c r="N719" s="251"/>
      <c r="O719" s="251"/>
      <c r="P719" s="251"/>
      <c r="Q719" s="251"/>
      <c r="R719" s="251"/>
      <c r="S719" s="251"/>
      <c r="T719" s="252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53" t="s">
        <v>649</v>
      </c>
      <c r="AU719" s="253" t="s">
        <v>84</v>
      </c>
      <c r="AV719" s="13" t="s">
        <v>84</v>
      </c>
      <c r="AW719" s="13" t="s">
        <v>31</v>
      </c>
      <c r="AX719" s="13" t="s">
        <v>74</v>
      </c>
      <c r="AY719" s="253" t="s">
        <v>133</v>
      </c>
    </row>
    <row r="720" s="13" customFormat="1">
      <c r="A720" s="13"/>
      <c r="B720" s="242"/>
      <c r="C720" s="243"/>
      <c r="D720" s="244" t="s">
        <v>649</v>
      </c>
      <c r="E720" s="245" t="s">
        <v>1</v>
      </c>
      <c r="F720" s="246" t="s">
        <v>1835</v>
      </c>
      <c r="G720" s="243"/>
      <c r="H720" s="247">
        <v>0.29999999999999999</v>
      </c>
      <c r="I720" s="248"/>
      <c r="J720" s="243"/>
      <c r="K720" s="243"/>
      <c r="L720" s="249"/>
      <c r="M720" s="250"/>
      <c r="N720" s="251"/>
      <c r="O720" s="251"/>
      <c r="P720" s="251"/>
      <c r="Q720" s="251"/>
      <c r="R720" s="251"/>
      <c r="S720" s="251"/>
      <c r="T720" s="252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53" t="s">
        <v>649</v>
      </c>
      <c r="AU720" s="253" t="s">
        <v>84</v>
      </c>
      <c r="AV720" s="13" t="s">
        <v>84</v>
      </c>
      <c r="AW720" s="13" t="s">
        <v>31</v>
      </c>
      <c r="AX720" s="13" t="s">
        <v>74</v>
      </c>
      <c r="AY720" s="253" t="s">
        <v>133</v>
      </c>
    </row>
    <row r="721" s="13" customFormat="1">
      <c r="A721" s="13"/>
      <c r="B721" s="242"/>
      <c r="C721" s="243"/>
      <c r="D721" s="244" t="s">
        <v>649</v>
      </c>
      <c r="E721" s="245" t="s">
        <v>1</v>
      </c>
      <c r="F721" s="246" t="s">
        <v>1836</v>
      </c>
      <c r="G721" s="243"/>
      <c r="H721" s="247">
        <v>4</v>
      </c>
      <c r="I721" s="248"/>
      <c r="J721" s="243"/>
      <c r="K721" s="243"/>
      <c r="L721" s="249"/>
      <c r="M721" s="250"/>
      <c r="N721" s="251"/>
      <c r="O721" s="251"/>
      <c r="P721" s="251"/>
      <c r="Q721" s="251"/>
      <c r="R721" s="251"/>
      <c r="S721" s="251"/>
      <c r="T721" s="252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53" t="s">
        <v>649</v>
      </c>
      <c r="AU721" s="253" t="s">
        <v>84</v>
      </c>
      <c r="AV721" s="13" t="s">
        <v>84</v>
      </c>
      <c r="AW721" s="13" t="s">
        <v>31</v>
      </c>
      <c r="AX721" s="13" t="s">
        <v>74</v>
      </c>
      <c r="AY721" s="253" t="s">
        <v>133</v>
      </c>
    </row>
    <row r="722" s="13" customFormat="1">
      <c r="A722" s="13"/>
      <c r="B722" s="242"/>
      <c r="C722" s="243"/>
      <c r="D722" s="244" t="s">
        <v>649</v>
      </c>
      <c r="E722" s="245" t="s">
        <v>1</v>
      </c>
      <c r="F722" s="246" t="s">
        <v>1837</v>
      </c>
      <c r="G722" s="243"/>
      <c r="H722" s="247">
        <v>2</v>
      </c>
      <c r="I722" s="248"/>
      <c r="J722" s="243"/>
      <c r="K722" s="243"/>
      <c r="L722" s="249"/>
      <c r="M722" s="250"/>
      <c r="N722" s="251"/>
      <c r="O722" s="251"/>
      <c r="P722" s="251"/>
      <c r="Q722" s="251"/>
      <c r="R722" s="251"/>
      <c r="S722" s="251"/>
      <c r="T722" s="252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53" t="s">
        <v>649</v>
      </c>
      <c r="AU722" s="253" t="s">
        <v>84</v>
      </c>
      <c r="AV722" s="13" t="s">
        <v>84</v>
      </c>
      <c r="AW722" s="13" t="s">
        <v>31</v>
      </c>
      <c r="AX722" s="13" t="s">
        <v>74</v>
      </c>
      <c r="AY722" s="253" t="s">
        <v>133</v>
      </c>
    </row>
    <row r="723" s="13" customFormat="1">
      <c r="A723" s="13"/>
      <c r="B723" s="242"/>
      <c r="C723" s="243"/>
      <c r="D723" s="244" t="s">
        <v>649</v>
      </c>
      <c r="E723" s="245" t="s">
        <v>1</v>
      </c>
      <c r="F723" s="246" t="s">
        <v>1838</v>
      </c>
      <c r="G723" s="243"/>
      <c r="H723" s="247">
        <v>6</v>
      </c>
      <c r="I723" s="248"/>
      <c r="J723" s="243"/>
      <c r="K723" s="243"/>
      <c r="L723" s="249"/>
      <c r="M723" s="250"/>
      <c r="N723" s="251"/>
      <c r="O723" s="251"/>
      <c r="P723" s="251"/>
      <c r="Q723" s="251"/>
      <c r="R723" s="251"/>
      <c r="S723" s="251"/>
      <c r="T723" s="252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53" t="s">
        <v>649</v>
      </c>
      <c r="AU723" s="253" t="s">
        <v>84</v>
      </c>
      <c r="AV723" s="13" t="s">
        <v>84</v>
      </c>
      <c r="AW723" s="13" t="s">
        <v>31</v>
      </c>
      <c r="AX723" s="13" t="s">
        <v>74</v>
      </c>
      <c r="AY723" s="253" t="s">
        <v>133</v>
      </c>
    </row>
    <row r="724" s="13" customFormat="1">
      <c r="A724" s="13"/>
      <c r="B724" s="242"/>
      <c r="C724" s="243"/>
      <c r="D724" s="244" t="s">
        <v>649</v>
      </c>
      <c r="E724" s="245" t="s">
        <v>1</v>
      </c>
      <c r="F724" s="246" t="s">
        <v>1839</v>
      </c>
      <c r="G724" s="243"/>
      <c r="H724" s="247">
        <v>4</v>
      </c>
      <c r="I724" s="248"/>
      <c r="J724" s="243"/>
      <c r="K724" s="243"/>
      <c r="L724" s="249"/>
      <c r="M724" s="250"/>
      <c r="N724" s="251"/>
      <c r="O724" s="251"/>
      <c r="P724" s="251"/>
      <c r="Q724" s="251"/>
      <c r="R724" s="251"/>
      <c r="S724" s="251"/>
      <c r="T724" s="252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53" t="s">
        <v>649</v>
      </c>
      <c r="AU724" s="253" t="s">
        <v>84</v>
      </c>
      <c r="AV724" s="13" t="s">
        <v>84</v>
      </c>
      <c r="AW724" s="13" t="s">
        <v>31</v>
      </c>
      <c r="AX724" s="13" t="s">
        <v>74</v>
      </c>
      <c r="AY724" s="253" t="s">
        <v>133</v>
      </c>
    </row>
    <row r="725" s="13" customFormat="1">
      <c r="A725" s="13"/>
      <c r="B725" s="242"/>
      <c r="C725" s="243"/>
      <c r="D725" s="244" t="s">
        <v>649</v>
      </c>
      <c r="E725" s="245" t="s">
        <v>1</v>
      </c>
      <c r="F725" s="246" t="s">
        <v>1840</v>
      </c>
      <c r="G725" s="243"/>
      <c r="H725" s="247">
        <v>14</v>
      </c>
      <c r="I725" s="248"/>
      <c r="J725" s="243"/>
      <c r="K725" s="243"/>
      <c r="L725" s="249"/>
      <c r="M725" s="250"/>
      <c r="N725" s="251"/>
      <c r="O725" s="251"/>
      <c r="P725" s="251"/>
      <c r="Q725" s="251"/>
      <c r="R725" s="251"/>
      <c r="S725" s="251"/>
      <c r="T725" s="252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53" t="s">
        <v>649</v>
      </c>
      <c r="AU725" s="253" t="s">
        <v>84</v>
      </c>
      <c r="AV725" s="13" t="s">
        <v>84</v>
      </c>
      <c r="AW725" s="13" t="s">
        <v>31</v>
      </c>
      <c r="AX725" s="13" t="s">
        <v>74</v>
      </c>
      <c r="AY725" s="253" t="s">
        <v>133</v>
      </c>
    </row>
    <row r="726" s="14" customFormat="1">
      <c r="A726" s="14"/>
      <c r="B726" s="254"/>
      <c r="C726" s="255"/>
      <c r="D726" s="244" t="s">
        <v>649</v>
      </c>
      <c r="E726" s="256" t="s">
        <v>1</v>
      </c>
      <c r="F726" s="257" t="s">
        <v>1156</v>
      </c>
      <c r="G726" s="255"/>
      <c r="H726" s="256" t="s">
        <v>1</v>
      </c>
      <c r="I726" s="258"/>
      <c r="J726" s="255"/>
      <c r="K726" s="255"/>
      <c r="L726" s="259"/>
      <c r="M726" s="260"/>
      <c r="N726" s="261"/>
      <c r="O726" s="261"/>
      <c r="P726" s="261"/>
      <c r="Q726" s="261"/>
      <c r="R726" s="261"/>
      <c r="S726" s="261"/>
      <c r="T726" s="262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63" t="s">
        <v>649</v>
      </c>
      <c r="AU726" s="263" t="s">
        <v>84</v>
      </c>
      <c r="AV726" s="14" t="s">
        <v>82</v>
      </c>
      <c r="AW726" s="14" t="s">
        <v>31</v>
      </c>
      <c r="AX726" s="14" t="s">
        <v>74</v>
      </c>
      <c r="AY726" s="263" t="s">
        <v>133</v>
      </c>
    </row>
    <row r="727" s="13" customFormat="1">
      <c r="A727" s="13"/>
      <c r="B727" s="242"/>
      <c r="C727" s="243"/>
      <c r="D727" s="244" t="s">
        <v>649</v>
      </c>
      <c r="E727" s="245" t="s">
        <v>1</v>
      </c>
      <c r="F727" s="246" t="s">
        <v>1841</v>
      </c>
      <c r="G727" s="243"/>
      <c r="H727" s="247">
        <v>17.25</v>
      </c>
      <c r="I727" s="248"/>
      <c r="J727" s="243"/>
      <c r="K727" s="243"/>
      <c r="L727" s="249"/>
      <c r="M727" s="250"/>
      <c r="N727" s="251"/>
      <c r="O727" s="251"/>
      <c r="P727" s="251"/>
      <c r="Q727" s="251"/>
      <c r="R727" s="251"/>
      <c r="S727" s="251"/>
      <c r="T727" s="252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53" t="s">
        <v>649</v>
      </c>
      <c r="AU727" s="253" t="s">
        <v>84</v>
      </c>
      <c r="AV727" s="13" t="s">
        <v>84</v>
      </c>
      <c r="AW727" s="13" t="s">
        <v>31</v>
      </c>
      <c r="AX727" s="13" t="s">
        <v>74</v>
      </c>
      <c r="AY727" s="253" t="s">
        <v>133</v>
      </c>
    </row>
    <row r="728" s="13" customFormat="1">
      <c r="A728" s="13"/>
      <c r="B728" s="242"/>
      <c r="C728" s="243"/>
      <c r="D728" s="244" t="s">
        <v>649</v>
      </c>
      <c r="E728" s="245" t="s">
        <v>1</v>
      </c>
      <c r="F728" s="246" t="s">
        <v>1842</v>
      </c>
      <c r="G728" s="243"/>
      <c r="H728" s="247">
        <v>13.9</v>
      </c>
      <c r="I728" s="248"/>
      <c r="J728" s="243"/>
      <c r="K728" s="243"/>
      <c r="L728" s="249"/>
      <c r="M728" s="250"/>
      <c r="N728" s="251"/>
      <c r="O728" s="251"/>
      <c r="P728" s="251"/>
      <c r="Q728" s="251"/>
      <c r="R728" s="251"/>
      <c r="S728" s="251"/>
      <c r="T728" s="252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53" t="s">
        <v>649</v>
      </c>
      <c r="AU728" s="253" t="s">
        <v>84</v>
      </c>
      <c r="AV728" s="13" t="s">
        <v>84</v>
      </c>
      <c r="AW728" s="13" t="s">
        <v>31</v>
      </c>
      <c r="AX728" s="13" t="s">
        <v>74</v>
      </c>
      <c r="AY728" s="253" t="s">
        <v>133</v>
      </c>
    </row>
    <row r="729" s="13" customFormat="1">
      <c r="A729" s="13"/>
      <c r="B729" s="242"/>
      <c r="C729" s="243"/>
      <c r="D729" s="244" t="s">
        <v>649</v>
      </c>
      <c r="E729" s="245" t="s">
        <v>1</v>
      </c>
      <c r="F729" s="246" t="s">
        <v>1843</v>
      </c>
      <c r="G729" s="243"/>
      <c r="H729" s="247">
        <v>38</v>
      </c>
      <c r="I729" s="248"/>
      <c r="J729" s="243"/>
      <c r="K729" s="243"/>
      <c r="L729" s="249"/>
      <c r="M729" s="250"/>
      <c r="N729" s="251"/>
      <c r="O729" s="251"/>
      <c r="P729" s="251"/>
      <c r="Q729" s="251"/>
      <c r="R729" s="251"/>
      <c r="S729" s="251"/>
      <c r="T729" s="252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53" t="s">
        <v>649</v>
      </c>
      <c r="AU729" s="253" t="s">
        <v>84</v>
      </c>
      <c r="AV729" s="13" t="s">
        <v>84</v>
      </c>
      <c r="AW729" s="13" t="s">
        <v>31</v>
      </c>
      <c r="AX729" s="13" t="s">
        <v>74</v>
      </c>
      <c r="AY729" s="253" t="s">
        <v>133</v>
      </c>
    </row>
    <row r="730" s="13" customFormat="1">
      <c r="A730" s="13"/>
      <c r="B730" s="242"/>
      <c r="C730" s="243"/>
      <c r="D730" s="244" t="s">
        <v>649</v>
      </c>
      <c r="E730" s="245" t="s">
        <v>1</v>
      </c>
      <c r="F730" s="246" t="s">
        <v>1844</v>
      </c>
      <c r="G730" s="243"/>
      <c r="H730" s="247">
        <v>39.100000000000001</v>
      </c>
      <c r="I730" s="248"/>
      <c r="J730" s="243"/>
      <c r="K730" s="243"/>
      <c r="L730" s="249"/>
      <c r="M730" s="250"/>
      <c r="N730" s="251"/>
      <c r="O730" s="251"/>
      <c r="P730" s="251"/>
      <c r="Q730" s="251"/>
      <c r="R730" s="251"/>
      <c r="S730" s="251"/>
      <c r="T730" s="252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53" t="s">
        <v>649</v>
      </c>
      <c r="AU730" s="253" t="s">
        <v>84</v>
      </c>
      <c r="AV730" s="13" t="s">
        <v>84</v>
      </c>
      <c r="AW730" s="13" t="s">
        <v>31</v>
      </c>
      <c r="AX730" s="13" t="s">
        <v>74</v>
      </c>
      <c r="AY730" s="253" t="s">
        <v>133</v>
      </c>
    </row>
    <row r="731" s="13" customFormat="1">
      <c r="A731" s="13"/>
      <c r="B731" s="242"/>
      <c r="C731" s="243"/>
      <c r="D731" s="244" t="s">
        <v>649</v>
      </c>
      <c r="E731" s="245" t="s">
        <v>1</v>
      </c>
      <c r="F731" s="246" t="s">
        <v>1845</v>
      </c>
      <c r="G731" s="243"/>
      <c r="H731" s="247">
        <v>24</v>
      </c>
      <c r="I731" s="248"/>
      <c r="J731" s="243"/>
      <c r="K731" s="243"/>
      <c r="L731" s="249"/>
      <c r="M731" s="250"/>
      <c r="N731" s="251"/>
      <c r="O731" s="251"/>
      <c r="P731" s="251"/>
      <c r="Q731" s="251"/>
      <c r="R731" s="251"/>
      <c r="S731" s="251"/>
      <c r="T731" s="252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53" t="s">
        <v>649</v>
      </c>
      <c r="AU731" s="253" t="s">
        <v>84</v>
      </c>
      <c r="AV731" s="13" t="s">
        <v>84</v>
      </c>
      <c r="AW731" s="13" t="s">
        <v>31</v>
      </c>
      <c r="AX731" s="13" t="s">
        <v>74</v>
      </c>
      <c r="AY731" s="253" t="s">
        <v>133</v>
      </c>
    </row>
    <row r="732" s="13" customFormat="1">
      <c r="A732" s="13"/>
      <c r="B732" s="242"/>
      <c r="C732" s="243"/>
      <c r="D732" s="244" t="s">
        <v>649</v>
      </c>
      <c r="E732" s="245" t="s">
        <v>1</v>
      </c>
      <c r="F732" s="246" t="s">
        <v>1846</v>
      </c>
      <c r="G732" s="243"/>
      <c r="H732" s="247">
        <v>11.199999999999999</v>
      </c>
      <c r="I732" s="248"/>
      <c r="J732" s="243"/>
      <c r="K732" s="243"/>
      <c r="L732" s="249"/>
      <c r="M732" s="250"/>
      <c r="N732" s="251"/>
      <c r="O732" s="251"/>
      <c r="P732" s="251"/>
      <c r="Q732" s="251"/>
      <c r="R732" s="251"/>
      <c r="S732" s="251"/>
      <c r="T732" s="252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53" t="s">
        <v>649</v>
      </c>
      <c r="AU732" s="253" t="s">
        <v>84</v>
      </c>
      <c r="AV732" s="13" t="s">
        <v>84</v>
      </c>
      <c r="AW732" s="13" t="s">
        <v>31</v>
      </c>
      <c r="AX732" s="13" t="s">
        <v>74</v>
      </c>
      <c r="AY732" s="253" t="s">
        <v>133</v>
      </c>
    </row>
    <row r="733" s="13" customFormat="1">
      <c r="A733" s="13"/>
      <c r="B733" s="242"/>
      <c r="C733" s="243"/>
      <c r="D733" s="244" t="s">
        <v>649</v>
      </c>
      <c r="E733" s="245" t="s">
        <v>1</v>
      </c>
      <c r="F733" s="246" t="s">
        <v>1847</v>
      </c>
      <c r="G733" s="243"/>
      <c r="H733" s="247">
        <v>7.2000000000000002</v>
      </c>
      <c r="I733" s="248"/>
      <c r="J733" s="243"/>
      <c r="K733" s="243"/>
      <c r="L733" s="249"/>
      <c r="M733" s="250"/>
      <c r="N733" s="251"/>
      <c r="O733" s="251"/>
      <c r="P733" s="251"/>
      <c r="Q733" s="251"/>
      <c r="R733" s="251"/>
      <c r="S733" s="251"/>
      <c r="T733" s="252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53" t="s">
        <v>649</v>
      </c>
      <c r="AU733" s="253" t="s">
        <v>84</v>
      </c>
      <c r="AV733" s="13" t="s">
        <v>84</v>
      </c>
      <c r="AW733" s="13" t="s">
        <v>31</v>
      </c>
      <c r="AX733" s="13" t="s">
        <v>74</v>
      </c>
      <c r="AY733" s="253" t="s">
        <v>133</v>
      </c>
    </row>
    <row r="734" s="13" customFormat="1">
      <c r="A734" s="13"/>
      <c r="B734" s="242"/>
      <c r="C734" s="243"/>
      <c r="D734" s="244" t="s">
        <v>649</v>
      </c>
      <c r="E734" s="245" t="s">
        <v>1</v>
      </c>
      <c r="F734" s="246" t="s">
        <v>1848</v>
      </c>
      <c r="G734" s="243"/>
      <c r="H734" s="247">
        <v>11.199999999999999</v>
      </c>
      <c r="I734" s="248"/>
      <c r="J734" s="243"/>
      <c r="K734" s="243"/>
      <c r="L734" s="249"/>
      <c r="M734" s="250"/>
      <c r="N734" s="251"/>
      <c r="O734" s="251"/>
      <c r="P734" s="251"/>
      <c r="Q734" s="251"/>
      <c r="R734" s="251"/>
      <c r="S734" s="251"/>
      <c r="T734" s="252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53" t="s">
        <v>649</v>
      </c>
      <c r="AU734" s="253" t="s">
        <v>84</v>
      </c>
      <c r="AV734" s="13" t="s">
        <v>84</v>
      </c>
      <c r="AW734" s="13" t="s">
        <v>31</v>
      </c>
      <c r="AX734" s="13" t="s">
        <v>74</v>
      </c>
      <c r="AY734" s="253" t="s">
        <v>133</v>
      </c>
    </row>
    <row r="735" s="13" customFormat="1">
      <c r="A735" s="13"/>
      <c r="B735" s="242"/>
      <c r="C735" s="243"/>
      <c r="D735" s="244" t="s">
        <v>649</v>
      </c>
      <c r="E735" s="245" t="s">
        <v>1</v>
      </c>
      <c r="F735" s="246" t="s">
        <v>1849</v>
      </c>
      <c r="G735" s="243"/>
      <c r="H735" s="247">
        <v>10.6</v>
      </c>
      <c r="I735" s="248"/>
      <c r="J735" s="243"/>
      <c r="K735" s="243"/>
      <c r="L735" s="249"/>
      <c r="M735" s="250"/>
      <c r="N735" s="251"/>
      <c r="O735" s="251"/>
      <c r="P735" s="251"/>
      <c r="Q735" s="251"/>
      <c r="R735" s="251"/>
      <c r="S735" s="251"/>
      <c r="T735" s="252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53" t="s">
        <v>649</v>
      </c>
      <c r="AU735" s="253" t="s">
        <v>84</v>
      </c>
      <c r="AV735" s="13" t="s">
        <v>84</v>
      </c>
      <c r="AW735" s="13" t="s">
        <v>31</v>
      </c>
      <c r="AX735" s="13" t="s">
        <v>74</v>
      </c>
      <c r="AY735" s="253" t="s">
        <v>133</v>
      </c>
    </row>
    <row r="736" s="13" customFormat="1">
      <c r="A736" s="13"/>
      <c r="B736" s="242"/>
      <c r="C736" s="243"/>
      <c r="D736" s="244" t="s">
        <v>649</v>
      </c>
      <c r="E736" s="245" t="s">
        <v>1</v>
      </c>
      <c r="F736" s="246" t="s">
        <v>1850</v>
      </c>
      <c r="G736" s="243"/>
      <c r="H736" s="247">
        <v>13.699999999999999</v>
      </c>
      <c r="I736" s="248"/>
      <c r="J736" s="243"/>
      <c r="K736" s="243"/>
      <c r="L736" s="249"/>
      <c r="M736" s="250"/>
      <c r="N736" s="251"/>
      <c r="O736" s="251"/>
      <c r="P736" s="251"/>
      <c r="Q736" s="251"/>
      <c r="R736" s="251"/>
      <c r="S736" s="251"/>
      <c r="T736" s="252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53" t="s">
        <v>649</v>
      </c>
      <c r="AU736" s="253" t="s">
        <v>84</v>
      </c>
      <c r="AV736" s="13" t="s">
        <v>84</v>
      </c>
      <c r="AW736" s="13" t="s">
        <v>31</v>
      </c>
      <c r="AX736" s="13" t="s">
        <v>74</v>
      </c>
      <c r="AY736" s="253" t="s">
        <v>133</v>
      </c>
    </row>
    <row r="737" s="13" customFormat="1">
      <c r="A737" s="13"/>
      <c r="B737" s="242"/>
      <c r="C737" s="243"/>
      <c r="D737" s="244" t="s">
        <v>649</v>
      </c>
      <c r="E737" s="245" t="s">
        <v>1</v>
      </c>
      <c r="F737" s="246" t="s">
        <v>1851</v>
      </c>
      <c r="G737" s="243"/>
      <c r="H737" s="247">
        <v>7.5</v>
      </c>
      <c r="I737" s="248"/>
      <c r="J737" s="243"/>
      <c r="K737" s="243"/>
      <c r="L737" s="249"/>
      <c r="M737" s="250"/>
      <c r="N737" s="251"/>
      <c r="O737" s="251"/>
      <c r="P737" s="251"/>
      <c r="Q737" s="251"/>
      <c r="R737" s="251"/>
      <c r="S737" s="251"/>
      <c r="T737" s="252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53" t="s">
        <v>649</v>
      </c>
      <c r="AU737" s="253" t="s">
        <v>84</v>
      </c>
      <c r="AV737" s="13" t="s">
        <v>84</v>
      </c>
      <c r="AW737" s="13" t="s">
        <v>31</v>
      </c>
      <c r="AX737" s="13" t="s">
        <v>74</v>
      </c>
      <c r="AY737" s="253" t="s">
        <v>133</v>
      </c>
    </row>
    <row r="738" s="13" customFormat="1">
      <c r="A738" s="13"/>
      <c r="B738" s="242"/>
      <c r="C738" s="243"/>
      <c r="D738" s="244" t="s">
        <v>649</v>
      </c>
      <c r="E738" s="245" t="s">
        <v>1</v>
      </c>
      <c r="F738" s="246" t="s">
        <v>1852</v>
      </c>
      <c r="G738" s="243"/>
      <c r="H738" s="247">
        <v>14.9</v>
      </c>
      <c r="I738" s="248"/>
      <c r="J738" s="243"/>
      <c r="K738" s="243"/>
      <c r="L738" s="249"/>
      <c r="M738" s="250"/>
      <c r="N738" s="251"/>
      <c r="O738" s="251"/>
      <c r="P738" s="251"/>
      <c r="Q738" s="251"/>
      <c r="R738" s="251"/>
      <c r="S738" s="251"/>
      <c r="T738" s="252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53" t="s">
        <v>649</v>
      </c>
      <c r="AU738" s="253" t="s">
        <v>84</v>
      </c>
      <c r="AV738" s="13" t="s">
        <v>84</v>
      </c>
      <c r="AW738" s="13" t="s">
        <v>31</v>
      </c>
      <c r="AX738" s="13" t="s">
        <v>74</v>
      </c>
      <c r="AY738" s="253" t="s">
        <v>133</v>
      </c>
    </row>
    <row r="739" s="13" customFormat="1">
      <c r="A739" s="13"/>
      <c r="B739" s="242"/>
      <c r="C739" s="243"/>
      <c r="D739" s="244" t="s">
        <v>649</v>
      </c>
      <c r="E739" s="245" t="s">
        <v>1</v>
      </c>
      <c r="F739" s="246" t="s">
        <v>1853</v>
      </c>
      <c r="G739" s="243"/>
      <c r="H739" s="247">
        <v>12.6</v>
      </c>
      <c r="I739" s="248"/>
      <c r="J739" s="243"/>
      <c r="K739" s="243"/>
      <c r="L739" s="249"/>
      <c r="M739" s="250"/>
      <c r="N739" s="251"/>
      <c r="O739" s="251"/>
      <c r="P739" s="251"/>
      <c r="Q739" s="251"/>
      <c r="R739" s="251"/>
      <c r="S739" s="251"/>
      <c r="T739" s="252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53" t="s">
        <v>649</v>
      </c>
      <c r="AU739" s="253" t="s">
        <v>84</v>
      </c>
      <c r="AV739" s="13" t="s">
        <v>84</v>
      </c>
      <c r="AW739" s="13" t="s">
        <v>31</v>
      </c>
      <c r="AX739" s="13" t="s">
        <v>74</v>
      </c>
      <c r="AY739" s="253" t="s">
        <v>133</v>
      </c>
    </row>
    <row r="740" s="13" customFormat="1">
      <c r="A740" s="13"/>
      <c r="B740" s="242"/>
      <c r="C740" s="243"/>
      <c r="D740" s="244" t="s">
        <v>649</v>
      </c>
      <c r="E740" s="245" t="s">
        <v>1</v>
      </c>
      <c r="F740" s="246" t="s">
        <v>1854</v>
      </c>
      <c r="G740" s="243"/>
      <c r="H740" s="247">
        <v>18.34</v>
      </c>
      <c r="I740" s="248"/>
      <c r="J740" s="243"/>
      <c r="K740" s="243"/>
      <c r="L740" s="249"/>
      <c r="M740" s="250"/>
      <c r="N740" s="251"/>
      <c r="O740" s="251"/>
      <c r="P740" s="251"/>
      <c r="Q740" s="251"/>
      <c r="R740" s="251"/>
      <c r="S740" s="251"/>
      <c r="T740" s="252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53" t="s">
        <v>649</v>
      </c>
      <c r="AU740" s="253" t="s">
        <v>84</v>
      </c>
      <c r="AV740" s="13" t="s">
        <v>84</v>
      </c>
      <c r="AW740" s="13" t="s">
        <v>31</v>
      </c>
      <c r="AX740" s="13" t="s">
        <v>74</v>
      </c>
      <c r="AY740" s="253" t="s">
        <v>133</v>
      </c>
    </row>
    <row r="741" s="2" customFormat="1" ht="16.5" customHeight="1">
      <c r="A741" s="37"/>
      <c r="B741" s="38"/>
      <c r="C741" s="264" t="s">
        <v>1855</v>
      </c>
      <c r="D741" s="264" t="s">
        <v>737</v>
      </c>
      <c r="E741" s="265" t="s">
        <v>1856</v>
      </c>
      <c r="F741" s="266" t="s">
        <v>1857</v>
      </c>
      <c r="G741" s="267" t="s">
        <v>150</v>
      </c>
      <c r="H741" s="268">
        <v>287.48000000000002</v>
      </c>
      <c r="I741" s="269"/>
      <c r="J741" s="270">
        <f>ROUND(I741*H741,2)</f>
        <v>0</v>
      </c>
      <c r="K741" s="271"/>
      <c r="L741" s="272"/>
      <c r="M741" s="273" t="s">
        <v>1</v>
      </c>
      <c r="N741" s="274" t="s">
        <v>39</v>
      </c>
      <c r="O741" s="90"/>
      <c r="P741" s="235">
        <f>O741*H741</f>
        <v>0</v>
      </c>
      <c r="Q741" s="235">
        <v>0.00012</v>
      </c>
      <c r="R741" s="235">
        <f>Q741*H741</f>
        <v>0.034497600000000003</v>
      </c>
      <c r="S741" s="235">
        <v>0</v>
      </c>
      <c r="T741" s="236">
        <f>S741*H741</f>
        <v>0</v>
      </c>
      <c r="U741" s="37"/>
      <c r="V741" s="37"/>
      <c r="W741" s="37"/>
      <c r="X741" s="37"/>
      <c r="Y741" s="37"/>
      <c r="Z741" s="37"/>
      <c r="AA741" s="37"/>
      <c r="AB741" s="37"/>
      <c r="AC741" s="37"/>
      <c r="AD741" s="37"/>
      <c r="AE741" s="37"/>
      <c r="AR741" s="231" t="s">
        <v>199</v>
      </c>
      <c r="AT741" s="231" t="s">
        <v>737</v>
      </c>
      <c r="AU741" s="231" t="s">
        <v>84</v>
      </c>
      <c r="AY741" s="16" t="s">
        <v>133</v>
      </c>
      <c r="BE741" s="232">
        <f>IF(N741="základní",J741,0)</f>
        <v>0</v>
      </c>
      <c r="BF741" s="232">
        <f>IF(N741="snížená",J741,0)</f>
        <v>0</v>
      </c>
      <c r="BG741" s="232">
        <f>IF(N741="zákl. přenesená",J741,0)</f>
        <v>0</v>
      </c>
      <c r="BH741" s="232">
        <f>IF(N741="sníž. přenesená",J741,0)</f>
        <v>0</v>
      </c>
      <c r="BI741" s="232">
        <f>IF(N741="nulová",J741,0)</f>
        <v>0</v>
      </c>
      <c r="BJ741" s="16" t="s">
        <v>82</v>
      </c>
      <c r="BK741" s="232">
        <f>ROUND(I741*H741,2)</f>
        <v>0</v>
      </c>
      <c r="BL741" s="16" t="s">
        <v>172</v>
      </c>
      <c r="BM741" s="231" t="s">
        <v>1858</v>
      </c>
    </row>
    <row r="742" s="13" customFormat="1">
      <c r="A742" s="13"/>
      <c r="B742" s="242"/>
      <c r="C742" s="243"/>
      <c r="D742" s="244" t="s">
        <v>649</v>
      </c>
      <c r="E742" s="245" t="s">
        <v>1</v>
      </c>
      <c r="F742" s="246" t="s">
        <v>1859</v>
      </c>
      <c r="G742" s="243"/>
      <c r="H742" s="247">
        <v>273.79000000000002</v>
      </c>
      <c r="I742" s="248"/>
      <c r="J742" s="243"/>
      <c r="K742" s="243"/>
      <c r="L742" s="249"/>
      <c r="M742" s="250"/>
      <c r="N742" s="251"/>
      <c r="O742" s="251"/>
      <c r="P742" s="251"/>
      <c r="Q742" s="251"/>
      <c r="R742" s="251"/>
      <c r="S742" s="251"/>
      <c r="T742" s="252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53" t="s">
        <v>649</v>
      </c>
      <c r="AU742" s="253" t="s">
        <v>84</v>
      </c>
      <c r="AV742" s="13" t="s">
        <v>84</v>
      </c>
      <c r="AW742" s="13" t="s">
        <v>31</v>
      </c>
      <c r="AX742" s="13" t="s">
        <v>74</v>
      </c>
      <c r="AY742" s="253" t="s">
        <v>133</v>
      </c>
    </row>
    <row r="743" s="13" customFormat="1">
      <c r="A743" s="13"/>
      <c r="B743" s="242"/>
      <c r="C743" s="243"/>
      <c r="D743" s="244" t="s">
        <v>649</v>
      </c>
      <c r="E743" s="243"/>
      <c r="F743" s="246" t="s">
        <v>1860</v>
      </c>
      <c r="G743" s="243"/>
      <c r="H743" s="247">
        <v>287.48000000000002</v>
      </c>
      <c r="I743" s="248"/>
      <c r="J743" s="243"/>
      <c r="K743" s="243"/>
      <c r="L743" s="249"/>
      <c r="M743" s="250"/>
      <c r="N743" s="251"/>
      <c r="O743" s="251"/>
      <c r="P743" s="251"/>
      <c r="Q743" s="251"/>
      <c r="R743" s="251"/>
      <c r="S743" s="251"/>
      <c r="T743" s="252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53" t="s">
        <v>649</v>
      </c>
      <c r="AU743" s="253" t="s">
        <v>84</v>
      </c>
      <c r="AV743" s="13" t="s">
        <v>84</v>
      </c>
      <c r="AW743" s="13" t="s">
        <v>4</v>
      </c>
      <c r="AX743" s="13" t="s">
        <v>82</v>
      </c>
      <c r="AY743" s="253" t="s">
        <v>133</v>
      </c>
    </row>
    <row r="744" s="2" customFormat="1" ht="24.15" customHeight="1">
      <c r="A744" s="37"/>
      <c r="B744" s="38"/>
      <c r="C744" s="218" t="s">
        <v>1861</v>
      </c>
      <c r="D744" s="218" t="s">
        <v>135</v>
      </c>
      <c r="E744" s="219" t="s">
        <v>1862</v>
      </c>
      <c r="F744" s="220" t="s">
        <v>1863</v>
      </c>
      <c r="G744" s="221" t="s">
        <v>150</v>
      </c>
      <c r="H744" s="222">
        <v>318.53100000000001</v>
      </c>
      <c r="I744" s="223"/>
      <c r="J744" s="224">
        <f>ROUND(I744*H744,2)</f>
        <v>0</v>
      </c>
      <c r="K744" s="225"/>
      <c r="L744" s="43"/>
      <c r="M744" s="233" t="s">
        <v>1</v>
      </c>
      <c r="N744" s="234" t="s">
        <v>39</v>
      </c>
      <c r="O744" s="90"/>
      <c r="P744" s="235">
        <f>O744*H744</f>
        <v>0</v>
      </c>
      <c r="Q744" s="235">
        <v>0.00018000000000000001</v>
      </c>
      <c r="R744" s="235">
        <f>Q744*H744</f>
        <v>0.057335580000000004</v>
      </c>
      <c r="S744" s="235">
        <v>0</v>
      </c>
      <c r="T744" s="236">
        <f>S744*H744</f>
        <v>0</v>
      </c>
      <c r="U744" s="37"/>
      <c r="V744" s="37"/>
      <c r="W744" s="37"/>
      <c r="X744" s="37"/>
      <c r="Y744" s="37"/>
      <c r="Z744" s="37"/>
      <c r="AA744" s="37"/>
      <c r="AB744" s="37"/>
      <c r="AC744" s="37"/>
      <c r="AD744" s="37"/>
      <c r="AE744" s="37"/>
      <c r="AR744" s="231" t="s">
        <v>172</v>
      </c>
      <c r="AT744" s="231" t="s">
        <v>135</v>
      </c>
      <c r="AU744" s="231" t="s">
        <v>84</v>
      </c>
      <c r="AY744" s="16" t="s">
        <v>133</v>
      </c>
      <c r="BE744" s="232">
        <f>IF(N744="základní",J744,0)</f>
        <v>0</v>
      </c>
      <c r="BF744" s="232">
        <f>IF(N744="snížená",J744,0)</f>
        <v>0</v>
      </c>
      <c r="BG744" s="232">
        <f>IF(N744="zákl. přenesená",J744,0)</f>
        <v>0</v>
      </c>
      <c r="BH744" s="232">
        <f>IF(N744="sníž. přenesená",J744,0)</f>
        <v>0</v>
      </c>
      <c r="BI744" s="232">
        <f>IF(N744="nulová",J744,0)</f>
        <v>0</v>
      </c>
      <c r="BJ744" s="16" t="s">
        <v>82</v>
      </c>
      <c r="BK744" s="232">
        <f>ROUND(I744*H744,2)</f>
        <v>0</v>
      </c>
      <c r="BL744" s="16" t="s">
        <v>172</v>
      </c>
      <c r="BM744" s="231" t="s">
        <v>1864</v>
      </c>
    </row>
    <row r="745" s="14" customFormat="1">
      <c r="A745" s="14"/>
      <c r="B745" s="254"/>
      <c r="C745" s="255"/>
      <c r="D745" s="244" t="s">
        <v>649</v>
      </c>
      <c r="E745" s="256" t="s">
        <v>1</v>
      </c>
      <c r="F745" s="257" t="s">
        <v>972</v>
      </c>
      <c r="G745" s="255"/>
      <c r="H745" s="256" t="s">
        <v>1</v>
      </c>
      <c r="I745" s="258"/>
      <c r="J745" s="255"/>
      <c r="K745" s="255"/>
      <c r="L745" s="259"/>
      <c r="M745" s="260"/>
      <c r="N745" s="261"/>
      <c r="O745" s="261"/>
      <c r="P745" s="261"/>
      <c r="Q745" s="261"/>
      <c r="R745" s="261"/>
      <c r="S745" s="261"/>
      <c r="T745" s="262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63" t="s">
        <v>649</v>
      </c>
      <c r="AU745" s="263" t="s">
        <v>84</v>
      </c>
      <c r="AV745" s="14" t="s">
        <v>82</v>
      </c>
      <c r="AW745" s="14" t="s">
        <v>31</v>
      </c>
      <c r="AX745" s="14" t="s">
        <v>74</v>
      </c>
      <c r="AY745" s="263" t="s">
        <v>133</v>
      </c>
    </row>
    <row r="746" s="13" customFormat="1">
      <c r="A746" s="13"/>
      <c r="B746" s="242"/>
      <c r="C746" s="243"/>
      <c r="D746" s="244" t="s">
        <v>649</v>
      </c>
      <c r="E746" s="245" t="s">
        <v>1</v>
      </c>
      <c r="F746" s="246" t="s">
        <v>1865</v>
      </c>
      <c r="G746" s="243"/>
      <c r="H746" s="247">
        <v>4.7999999999999998</v>
      </c>
      <c r="I746" s="248"/>
      <c r="J746" s="243"/>
      <c r="K746" s="243"/>
      <c r="L746" s="249"/>
      <c r="M746" s="250"/>
      <c r="N746" s="251"/>
      <c r="O746" s="251"/>
      <c r="P746" s="251"/>
      <c r="Q746" s="251"/>
      <c r="R746" s="251"/>
      <c r="S746" s="251"/>
      <c r="T746" s="252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53" t="s">
        <v>649</v>
      </c>
      <c r="AU746" s="253" t="s">
        <v>84</v>
      </c>
      <c r="AV746" s="13" t="s">
        <v>84</v>
      </c>
      <c r="AW746" s="13" t="s">
        <v>31</v>
      </c>
      <c r="AX746" s="13" t="s">
        <v>74</v>
      </c>
      <c r="AY746" s="253" t="s">
        <v>133</v>
      </c>
    </row>
    <row r="747" s="13" customFormat="1">
      <c r="A747" s="13"/>
      <c r="B747" s="242"/>
      <c r="C747" s="243"/>
      <c r="D747" s="244" t="s">
        <v>649</v>
      </c>
      <c r="E747" s="245" t="s">
        <v>1</v>
      </c>
      <c r="F747" s="246" t="s">
        <v>1866</v>
      </c>
      <c r="G747" s="243"/>
      <c r="H747" s="247">
        <v>4.9000000000000004</v>
      </c>
      <c r="I747" s="248"/>
      <c r="J747" s="243"/>
      <c r="K747" s="243"/>
      <c r="L747" s="249"/>
      <c r="M747" s="250"/>
      <c r="N747" s="251"/>
      <c r="O747" s="251"/>
      <c r="P747" s="251"/>
      <c r="Q747" s="251"/>
      <c r="R747" s="251"/>
      <c r="S747" s="251"/>
      <c r="T747" s="252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53" t="s">
        <v>649</v>
      </c>
      <c r="AU747" s="253" t="s">
        <v>84</v>
      </c>
      <c r="AV747" s="13" t="s">
        <v>84</v>
      </c>
      <c r="AW747" s="13" t="s">
        <v>31</v>
      </c>
      <c r="AX747" s="13" t="s">
        <v>74</v>
      </c>
      <c r="AY747" s="253" t="s">
        <v>133</v>
      </c>
    </row>
    <row r="748" s="13" customFormat="1">
      <c r="A748" s="13"/>
      <c r="B748" s="242"/>
      <c r="C748" s="243"/>
      <c r="D748" s="244" t="s">
        <v>649</v>
      </c>
      <c r="E748" s="245" t="s">
        <v>1</v>
      </c>
      <c r="F748" s="246" t="s">
        <v>1867</v>
      </c>
      <c r="G748" s="243"/>
      <c r="H748" s="247">
        <v>9.5999999999999996</v>
      </c>
      <c r="I748" s="248"/>
      <c r="J748" s="243"/>
      <c r="K748" s="243"/>
      <c r="L748" s="249"/>
      <c r="M748" s="250"/>
      <c r="N748" s="251"/>
      <c r="O748" s="251"/>
      <c r="P748" s="251"/>
      <c r="Q748" s="251"/>
      <c r="R748" s="251"/>
      <c r="S748" s="251"/>
      <c r="T748" s="252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53" t="s">
        <v>649</v>
      </c>
      <c r="AU748" s="253" t="s">
        <v>84</v>
      </c>
      <c r="AV748" s="13" t="s">
        <v>84</v>
      </c>
      <c r="AW748" s="13" t="s">
        <v>31</v>
      </c>
      <c r="AX748" s="13" t="s">
        <v>74</v>
      </c>
      <c r="AY748" s="253" t="s">
        <v>133</v>
      </c>
    </row>
    <row r="749" s="13" customFormat="1">
      <c r="A749" s="13"/>
      <c r="B749" s="242"/>
      <c r="C749" s="243"/>
      <c r="D749" s="244" t="s">
        <v>649</v>
      </c>
      <c r="E749" s="245" t="s">
        <v>1</v>
      </c>
      <c r="F749" s="246" t="s">
        <v>1868</v>
      </c>
      <c r="G749" s="243"/>
      <c r="H749" s="247">
        <v>9.5999999999999996</v>
      </c>
      <c r="I749" s="248"/>
      <c r="J749" s="243"/>
      <c r="K749" s="243"/>
      <c r="L749" s="249"/>
      <c r="M749" s="250"/>
      <c r="N749" s="251"/>
      <c r="O749" s="251"/>
      <c r="P749" s="251"/>
      <c r="Q749" s="251"/>
      <c r="R749" s="251"/>
      <c r="S749" s="251"/>
      <c r="T749" s="252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53" t="s">
        <v>649</v>
      </c>
      <c r="AU749" s="253" t="s">
        <v>84</v>
      </c>
      <c r="AV749" s="13" t="s">
        <v>84</v>
      </c>
      <c r="AW749" s="13" t="s">
        <v>31</v>
      </c>
      <c r="AX749" s="13" t="s">
        <v>74</v>
      </c>
      <c r="AY749" s="253" t="s">
        <v>133</v>
      </c>
    </row>
    <row r="750" s="13" customFormat="1">
      <c r="A750" s="13"/>
      <c r="B750" s="242"/>
      <c r="C750" s="243"/>
      <c r="D750" s="244" t="s">
        <v>649</v>
      </c>
      <c r="E750" s="245" t="s">
        <v>1</v>
      </c>
      <c r="F750" s="246" t="s">
        <v>1869</v>
      </c>
      <c r="G750" s="243"/>
      <c r="H750" s="247">
        <v>24.399999999999999</v>
      </c>
      <c r="I750" s="248"/>
      <c r="J750" s="243"/>
      <c r="K750" s="243"/>
      <c r="L750" s="249"/>
      <c r="M750" s="250"/>
      <c r="N750" s="251"/>
      <c r="O750" s="251"/>
      <c r="P750" s="251"/>
      <c r="Q750" s="251"/>
      <c r="R750" s="251"/>
      <c r="S750" s="251"/>
      <c r="T750" s="252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53" t="s">
        <v>649</v>
      </c>
      <c r="AU750" s="253" t="s">
        <v>84</v>
      </c>
      <c r="AV750" s="13" t="s">
        <v>84</v>
      </c>
      <c r="AW750" s="13" t="s">
        <v>31</v>
      </c>
      <c r="AX750" s="13" t="s">
        <v>74</v>
      </c>
      <c r="AY750" s="253" t="s">
        <v>133</v>
      </c>
    </row>
    <row r="751" s="13" customFormat="1">
      <c r="A751" s="13"/>
      <c r="B751" s="242"/>
      <c r="C751" s="243"/>
      <c r="D751" s="244" t="s">
        <v>649</v>
      </c>
      <c r="E751" s="245" t="s">
        <v>1</v>
      </c>
      <c r="F751" s="246" t="s">
        <v>1870</v>
      </c>
      <c r="G751" s="243"/>
      <c r="H751" s="247">
        <v>3.2999999999999998</v>
      </c>
      <c r="I751" s="248"/>
      <c r="J751" s="243"/>
      <c r="K751" s="243"/>
      <c r="L751" s="249"/>
      <c r="M751" s="250"/>
      <c r="N751" s="251"/>
      <c r="O751" s="251"/>
      <c r="P751" s="251"/>
      <c r="Q751" s="251"/>
      <c r="R751" s="251"/>
      <c r="S751" s="251"/>
      <c r="T751" s="252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53" t="s">
        <v>649</v>
      </c>
      <c r="AU751" s="253" t="s">
        <v>84</v>
      </c>
      <c r="AV751" s="13" t="s">
        <v>84</v>
      </c>
      <c r="AW751" s="13" t="s">
        <v>31</v>
      </c>
      <c r="AX751" s="13" t="s">
        <v>74</v>
      </c>
      <c r="AY751" s="253" t="s">
        <v>133</v>
      </c>
    </row>
    <row r="752" s="13" customFormat="1">
      <c r="A752" s="13"/>
      <c r="B752" s="242"/>
      <c r="C752" s="243"/>
      <c r="D752" s="244" t="s">
        <v>649</v>
      </c>
      <c r="E752" s="245" t="s">
        <v>1</v>
      </c>
      <c r="F752" s="246" t="s">
        <v>1871</v>
      </c>
      <c r="G752" s="243"/>
      <c r="H752" s="247">
        <v>11.699999999999999</v>
      </c>
      <c r="I752" s="248"/>
      <c r="J752" s="243"/>
      <c r="K752" s="243"/>
      <c r="L752" s="249"/>
      <c r="M752" s="250"/>
      <c r="N752" s="251"/>
      <c r="O752" s="251"/>
      <c r="P752" s="251"/>
      <c r="Q752" s="251"/>
      <c r="R752" s="251"/>
      <c r="S752" s="251"/>
      <c r="T752" s="252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53" t="s">
        <v>649</v>
      </c>
      <c r="AU752" s="253" t="s">
        <v>84</v>
      </c>
      <c r="AV752" s="13" t="s">
        <v>84</v>
      </c>
      <c r="AW752" s="13" t="s">
        <v>31</v>
      </c>
      <c r="AX752" s="13" t="s">
        <v>74</v>
      </c>
      <c r="AY752" s="253" t="s">
        <v>133</v>
      </c>
    </row>
    <row r="753" s="13" customFormat="1">
      <c r="A753" s="13"/>
      <c r="B753" s="242"/>
      <c r="C753" s="243"/>
      <c r="D753" s="244" t="s">
        <v>649</v>
      </c>
      <c r="E753" s="245" t="s">
        <v>1</v>
      </c>
      <c r="F753" s="246" t="s">
        <v>1872</v>
      </c>
      <c r="G753" s="243"/>
      <c r="H753" s="247">
        <v>3.8999999999999999</v>
      </c>
      <c r="I753" s="248"/>
      <c r="J753" s="243"/>
      <c r="K753" s="243"/>
      <c r="L753" s="249"/>
      <c r="M753" s="250"/>
      <c r="N753" s="251"/>
      <c r="O753" s="251"/>
      <c r="P753" s="251"/>
      <c r="Q753" s="251"/>
      <c r="R753" s="251"/>
      <c r="S753" s="251"/>
      <c r="T753" s="252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53" t="s">
        <v>649</v>
      </c>
      <c r="AU753" s="253" t="s">
        <v>84</v>
      </c>
      <c r="AV753" s="13" t="s">
        <v>84</v>
      </c>
      <c r="AW753" s="13" t="s">
        <v>31</v>
      </c>
      <c r="AX753" s="13" t="s">
        <v>74</v>
      </c>
      <c r="AY753" s="253" t="s">
        <v>133</v>
      </c>
    </row>
    <row r="754" s="13" customFormat="1">
      <c r="A754" s="13"/>
      <c r="B754" s="242"/>
      <c r="C754" s="243"/>
      <c r="D754" s="244" t="s">
        <v>649</v>
      </c>
      <c r="E754" s="245" t="s">
        <v>1</v>
      </c>
      <c r="F754" s="246" t="s">
        <v>1873</v>
      </c>
      <c r="G754" s="243"/>
      <c r="H754" s="247">
        <v>4.2999999999999998</v>
      </c>
      <c r="I754" s="248"/>
      <c r="J754" s="243"/>
      <c r="K754" s="243"/>
      <c r="L754" s="249"/>
      <c r="M754" s="250"/>
      <c r="N754" s="251"/>
      <c r="O754" s="251"/>
      <c r="P754" s="251"/>
      <c r="Q754" s="251"/>
      <c r="R754" s="251"/>
      <c r="S754" s="251"/>
      <c r="T754" s="252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53" t="s">
        <v>649</v>
      </c>
      <c r="AU754" s="253" t="s">
        <v>84</v>
      </c>
      <c r="AV754" s="13" t="s">
        <v>84</v>
      </c>
      <c r="AW754" s="13" t="s">
        <v>31</v>
      </c>
      <c r="AX754" s="13" t="s">
        <v>74</v>
      </c>
      <c r="AY754" s="253" t="s">
        <v>133</v>
      </c>
    </row>
    <row r="755" s="13" customFormat="1">
      <c r="A755" s="13"/>
      <c r="B755" s="242"/>
      <c r="C755" s="243"/>
      <c r="D755" s="244" t="s">
        <v>649</v>
      </c>
      <c r="E755" s="245" t="s">
        <v>1</v>
      </c>
      <c r="F755" s="246" t="s">
        <v>1874</v>
      </c>
      <c r="G755" s="243"/>
      <c r="H755" s="247">
        <v>4.4000000000000004</v>
      </c>
      <c r="I755" s="248"/>
      <c r="J755" s="243"/>
      <c r="K755" s="243"/>
      <c r="L755" s="249"/>
      <c r="M755" s="250"/>
      <c r="N755" s="251"/>
      <c r="O755" s="251"/>
      <c r="P755" s="251"/>
      <c r="Q755" s="251"/>
      <c r="R755" s="251"/>
      <c r="S755" s="251"/>
      <c r="T755" s="252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53" t="s">
        <v>649</v>
      </c>
      <c r="AU755" s="253" t="s">
        <v>84</v>
      </c>
      <c r="AV755" s="13" t="s">
        <v>84</v>
      </c>
      <c r="AW755" s="13" t="s">
        <v>31</v>
      </c>
      <c r="AX755" s="13" t="s">
        <v>74</v>
      </c>
      <c r="AY755" s="253" t="s">
        <v>133</v>
      </c>
    </row>
    <row r="756" s="13" customFormat="1">
      <c r="A756" s="13"/>
      <c r="B756" s="242"/>
      <c r="C756" s="243"/>
      <c r="D756" s="244" t="s">
        <v>649</v>
      </c>
      <c r="E756" s="245" t="s">
        <v>1</v>
      </c>
      <c r="F756" s="246" t="s">
        <v>1875</v>
      </c>
      <c r="G756" s="243"/>
      <c r="H756" s="247">
        <v>6.0999999999999996</v>
      </c>
      <c r="I756" s="248"/>
      <c r="J756" s="243"/>
      <c r="K756" s="243"/>
      <c r="L756" s="249"/>
      <c r="M756" s="250"/>
      <c r="N756" s="251"/>
      <c r="O756" s="251"/>
      <c r="P756" s="251"/>
      <c r="Q756" s="251"/>
      <c r="R756" s="251"/>
      <c r="S756" s="251"/>
      <c r="T756" s="252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53" t="s">
        <v>649</v>
      </c>
      <c r="AU756" s="253" t="s">
        <v>84</v>
      </c>
      <c r="AV756" s="13" t="s">
        <v>84</v>
      </c>
      <c r="AW756" s="13" t="s">
        <v>31</v>
      </c>
      <c r="AX756" s="13" t="s">
        <v>74</v>
      </c>
      <c r="AY756" s="253" t="s">
        <v>133</v>
      </c>
    </row>
    <row r="757" s="13" customFormat="1">
      <c r="A757" s="13"/>
      <c r="B757" s="242"/>
      <c r="C757" s="243"/>
      <c r="D757" s="244" t="s">
        <v>649</v>
      </c>
      <c r="E757" s="245" t="s">
        <v>1</v>
      </c>
      <c r="F757" s="246" t="s">
        <v>1876</v>
      </c>
      <c r="G757" s="243"/>
      <c r="H757" s="247">
        <v>5</v>
      </c>
      <c r="I757" s="248"/>
      <c r="J757" s="243"/>
      <c r="K757" s="243"/>
      <c r="L757" s="249"/>
      <c r="M757" s="250"/>
      <c r="N757" s="251"/>
      <c r="O757" s="251"/>
      <c r="P757" s="251"/>
      <c r="Q757" s="251"/>
      <c r="R757" s="251"/>
      <c r="S757" s="251"/>
      <c r="T757" s="252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53" t="s">
        <v>649</v>
      </c>
      <c r="AU757" s="253" t="s">
        <v>84</v>
      </c>
      <c r="AV757" s="13" t="s">
        <v>84</v>
      </c>
      <c r="AW757" s="13" t="s">
        <v>31</v>
      </c>
      <c r="AX757" s="13" t="s">
        <v>74</v>
      </c>
      <c r="AY757" s="253" t="s">
        <v>133</v>
      </c>
    </row>
    <row r="758" s="13" customFormat="1">
      <c r="A758" s="13"/>
      <c r="B758" s="242"/>
      <c r="C758" s="243"/>
      <c r="D758" s="244" t="s">
        <v>649</v>
      </c>
      <c r="E758" s="245" t="s">
        <v>1</v>
      </c>
      <c r="F758" s="246" t="s">
        <v>1877</v>
      </c>
      <c r="G758" s="243"/>
      <c r="H758" s="247">
        <v>4.5</v>
      </c>
      <c r="I758" s="248"/>
      <c r="J758" s="243"/>
      <c r="K758" s="243"/>
      <c r="L758" s="249"/>
      <c r="M758" s="250"/>
      <c r="N758" s="251"/>
      <c r="O758" s="251"/>
      <c r="P758" s="251"/>
      <c r="Q758" s="251"/>
      <c r="R758" s="251"/>
      <c r="S758" s="251"/>
      <c r="T758" s="252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53" t="s">
        <v>649</v>
      </c>
      <c r="AU758" s="253" t="s">
        <v>84</v>
      </c>
      <c r="AV758" s="13" t="s">
        <v>84</v>
      </c>
      <c r="AW758" s="13" t="s">
        <v>31</v>
      </c>
      <c r="AX758" s="13" t="s">
        <v>74</v>
      </c>
      <c r="AY758" s="253" t="s">
        <v>133</v>
      </c>
    </row>
    <row r="759" s="13" customFormat="1">
      <c r="A759" s="13"/>
      <c r="B759" s="242"/>
      <c r="C759" s="243"/>
      <c r="D759" s="244" t="s">
        <v>649</v>
      </c>
      <c r="E759" s="245" t="s">
        <v>1</v>
      </c>
      <c r="F759" s="246" t="s">
        <v>1878</v>
      </c>
      <c r="G759" s="243"/>
      <c r="H759" s="247">
        <v>16.899999999999999</v>
      </c>
      <c r="I759" s="248"/>
      <c r="J759" s="243"/>
      <c r="K759" s="243"/>
      <c r="L759" s="249"/>
      <c r="M759" s="250"/>
      <c r="N759" s="251"/>
      <c r="O759" s="251"/>
      <c r="P759" s="251"/>
      <c r="Q759" s="251"/>
      <c r="R759" s="251"/>
      <c r="S759" s="251"/>
      <c r="T759" s="252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53" t="s">
        <v>649</v>
      </c>
      <c r="AU759" s="253" t="s">
        <v>84</v>
      </c>
      <c r="AV759" s="13" t="s">
        <v>84</v>
      </c>
      <c r="AW759" s="13" t="s">
        <v>31</v>
      </c>
      <c r="AX759" s="13" t="s">
        <v>74</v>
      </c>
      <c r="AY759" s="253" t="s">
        <v>133</v>
      </c>
    </row>
    <row r="760" s="14" customFormat="1">
      <c r="A760" s="14"/>
      <c r="B760" s="254"/>
      <c r="C760" s="255"/>
      <c r="D760" s="244" t="s">
        <v>649</v>
      </c>
      <c r="E760" s="256" t="s">
        <v>1</v>
      </c>
      <c r="F760" s="257" t="s">
        <v>1156</v>
      </c>
      <c r="G760" s="255"/>
      <c r="H760" s="256" t="s">
        <v>1</v>
      </c>
      <c r="I760" s="258"/>
      <c r="J760" s="255"/>
      <c r="K760" s="255"/>
      <c r="L760" s="259"/>
      <c r="M760" s="260"/>
      <c r="N760" s="261"/>
      <c r="O760" s="261"/>
      <c r="P760" s="261"/>
      <c r="Q760" s="261"/>
      <c r="R760" s="261"/>
      <c r="S760" s="261"/>
      <c r="T760" s="262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63" t="s">
        <v>649</v>
      </c>
      <c r="AU760" s="263" t="s">
        <v>84</v>
      </c>
      <c r="AV760" s="14" t="s">
        <v>82</v>
      </c>
      <c r="AW760" s="14" t="s">
        <v>31</v>
      </c>
      <c r="AX760" s="14" t="s">
        <v>74</v>
      </c>
      <c r="AY760" s="263" t="s">
        <v>133</v>
      </c>
    </row>
    <row r="761" s="13" customFormat="1">
      <c r="A761" s="13"/>
      <c r="B761" s="242"/>
      <c r="C761" s="243"/>
      <c r="D761" s="244" t="s">
        <v>649</v>
      </c>
      <c r="E761" s="245" t="s">
        <v>1</v>
      </c>
      <c r="F761" s="246" t="s">
        <v>1879</v>
      </c>
      <c r="G761" s="243"/>
      <c r="H761" s="247">
        <v>19.399999999999999</v>
      </c>
      <c r="I761" s="248"/>
      <c r="J761" s="243"/>
      <c r="K761" s="243"/>
      <c r="L761" s="249"/>
      <c r="M761" s="250"/>
      <c r="N761" s="251"/>
      <c r="O761" s="251"/>
      <c r="P761" s="251"/>
      <c r="Q761" s="251"/>
      <c r="R761" s="251"/>
      <c r="S761" s="251"/>
      <c r="T761" s="252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53" t="s">
        <v>649</v>
      </c>
      <c r="AU761" s="253" t="s">
        <v>84</v>
      </c>
      <c r="AV761" s="13" t="s">
        <v>84</v>
      </c>
      <c r="AW761" s="13" t="s">
        <v>31</v>
      </c>
      <c r="AX761" s="13" t="s">
        <v>74</v>
      </c>
      <c r="AY761" s="253" t="s">
        <v>133</v>
      </c>
    </row>
    <row r="762" s="13" customFormat="1">
      <c r="A762" s="13"/>
      <c r="B762" s="242"/>
      <c r="C762" s="243"/>
      <c r="D762" s="244" t="s">
        <v>649</v>
      </c>
      <c r="E762" s="245" t="s">
        <v>1</v>
      </c>
      <c r="F762" s="246" t="s">
        <v>1880</v>
      </c>
      <c r="G762" s="243"/>
      <c r="H762" s="247">
        <v>11.699999999999999</v>
      </c>
      <c r="I762" s="248"/>
      <c r="J762" s="243"/>
      <c r="K762" s="243"/>
      <c r="L762" s="249"/>
      <c r="M762" s="250"/>
      <c r="N762" s="251"/>
      <c r="O762" s="251"/>
      <c r="P762" s="251"/>
      <c r="Q762" s="251"/>
      <c r="R762" s="251"/>
      <c r="S762" s="251"/>
      <c r="T762" s="252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53" t="s">
        <v>649</v>
      </c>
      <c r="AU762" s="253" t="s">
        <v>84</v>
      </c>
      <c r="AV762" s="13" t="s">
        <v>84</v>
      </c>
      <c r="AW762" s="13" t="s">
        <v>31</v>
      </c>
      <c r="AX762" s="13" t="s">
        <v>74</v>
      </c>
      <c r="AY762" s="253" t="s">
        <v>133</v>
      </c>
    </row>
    <row r="763" s="13" customFormat="1">
      <c r="A763" s="13"/>
      <c r="B763" s="242"/>
      <c r="C763" s="243"/>
      <c r="D763" s="244" t="s">
        <v>649</v>
      </c>
      <c r="E763" s="245" t="s">
        <v>1</v>
      </c>
      <c r="F763" s="246" t="s">
        <v>1881</v>
      </c>
      <c r="G763" s="243"/>
      <c r="H763" s="247">
        <v>28.75</v>
      </c>
      <c r="I763" s="248"/>
      <c r="J763" s="243"/>
      <c r="K763" s="243"/>
      <c r="L763" s="249"/>
      <c r="M763" s="250"/>
      <c r="N763" s="251"/>
      <c r="O763" s="251"/>
      <c r="P763" s="251"/>
      <c r="Q763" s="251"/>
      <c r="R763" s="251"/>
      <c r="S763" s="251"/>
      <c r="T763" s="252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53" t="s">
        <v>649</v>
      </c>
      <c r="AU763" s="253" t="s">
        <v>84</v>
      </c>
      <c r="AV763" s="13" t="s">
        <v>84</v>
      </c>
      <c r="AW763" s="13" t="s">
        <v>31</v>
      </c>
      <c r="AX763" s="13" t="s">
        <v>74</v>
      </c>
      <c r="AY763" s="253" t="s">
        <v>133</v>
      </c>
    </row>
    <row r="764" s="13" customFormat="1">
      <c r="A764" s="13"/>
      <c r="B764" s="242"/>
      <c r="C764" s="243"/>
      <c r="D764" s="244" t="s">
        <v>649</v>
      </c>
      <c r="E764" s="245" t="s">
        <v>1</v>
      </c>
      <c r="F764" s="246" t="s">
        <v>1882</v>
      </c>
      <c r="G764" s="243"/>
      <c r="H764" s="247">
        <v>58.299999999999997</v>
      </c>
      <c r="I764" s="248"/>
      <c r="J764" s="243"/>
      <c r="K764" s="243"/>
      <c r="L764" s="249"/>
      <c r="M764" s="250"/>
      <c r="N764" s="251"/>
      <c r="O764" s="251"/>
      <c r="P764" s="251"/>
      <c r="Q764" s="251"/>
      <c r="R764" s="251"/>
      <c r="S764" s="251"/>
      <c r="T764" s="252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53" t="s">
        <v>649</v>
      </c>
      <c r="AU764" s="253" t="s">
        <v>84</v>
      </c>
      <c r="AV764" s="13" t="s">
        <v>84</v>
      </c>
      <c r="AW764" s="13" t="s">
        <v>31</v>
      </c>
      <c r="AX764" s="13" t="s">
        <v>74</v>
      </c>
      <c r="AY764" s="253" t="s">
        <v>133</v>
      </c>
    </row>
    <row r="765" s="13" customFormat="1">
      <c r="A765" s="13"/>
      <c r="B765" s="242"/>
      <c r="C765" s="243"/>
      <c r="D765" s="244" t="s">
        <v>649</v>
      </c>
      <c r="E765" s="245" t="s">
        <v>1</v>
      </c>
      <c r="F765" s="246" t="s">
        <v>1883</v>
      </c>
      <c r="G765" s="243"/>
      <c r="H765" s="247">
        <v>-22.744</v>
      </c>
      <c r="I765" s="248"/>
      <c r="J765" s="243"/>
      <c r="K765" s="243"/>
      <c r="L765" s="249"/>
      <c r="M765" s="250"/>
      <c r="N765" s="251"/>
      <c r="O765" s="251"/>
      <c r="P765" s="251"/>
      <c r="Q765" s="251"/>
      <c r="R765" s="251"/>
      <c r="S765" s="251"/>
      <c r="T765" s="252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53" t="s">
        <v>649</v>
      </c>
      <c r="AU765" s="253" t="s">
        <v>84</v>
      </c>
      <c r="AV765" s="13" t="s">
        <v>84</v>
      </c>
      <c r="AW765" s="13" t="s">
        <v>31</v>
      </c>
      <c r="AX765" s="13" t="s">
        <v>74</v>
      </c>
      <c r="AY765" s="253" t="s">
        <v>133</v>
      </c>
    </row>
    <row r="766" s="13" customFormat="1">
      <c r="A766" s="13"/>
      <c r="B766" s="242"/>
      <c r="C766" s="243"/>
      <c r="D766" s="244" t="s">
        <v>649</v>
      </c>
      <c r="E766" s="245" t="s">
        <v>1</v>
      </c>
      <c r="F766" s="246" t="s">
        <v>1884</v>
      </c>
      <c r="G766" s="243"/>
      <c r="H766" s="247">
        <v>6</v>
      </c>
      <c r="I766" s="248"/>
      <c r="J766" s="243"/>
      <c r="K766" s="243"/>
      <c r="L766" s="249"/>
      <c r="M766" s="250"/>
      <c r="N766" s="251"/>
      <c r="O766" s="251"/>
      <c r="P766" s="251"/>
      <c r="Q766" s="251"/>
      <c r="R766" s="251"/>
      <c r="S766" s="251"/>
      <c r="T766" s="252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53" t="s">
        <v>649</v>
      </c>
      <c r="AU766" s="253" t="s">
        <v>84</v>
      </c>
      <c r="AV766" s="13" t="s">
        <v>84</v>
      </c>
      <c r="AW766" s="13" t="s">
        <v>31</v>
      </c>
      <c r="AX766" s="13" t="s">
        <v>74</v>
      </c>
      <c r="AY766" s="253" t="s">
        <v>133</v>
      </c>
    </row>
    <row r="767" s="13" customFormat="1">
      <c r="A767" s="13"/>
      <c r="B767" s="242"/>
      <c r="C767" s="243"/>
      <c r="D767" s="244" t="s">
        <v>649</v>
      </c>
      <c r="E767" s="245" t="s">
        <v>1</v>
      </c>
      <c r="F767" s="246" t="s">
        <v>1885</v>
      </c>
      <c r="G767" s="243"/>
      <c r="H767" s="247">
        <v>15.545</v>
      </c>
      <c r="I767" s="248"/>
      <c r="J767" s="243"/>
      <c r="K767" s="243"/>
      <c r="L767" s="249"/>
      <c r="M767" s="250"/>
      <c r="N767" s="251"/>
      <c r="O767" s="251"/>
      <c r="P767" s="251"/>
      <c r="Q767" s="251"/>
      <c r="R767" s="251"/>
      <c r="S767" s="251"/>
      <c r="T767" s="252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53" t="s">
        <v>649</v>
      </c>
      <c r="AU767" s="253" t="s">
        <v>84</v>
      </c>
      <c r="AV767" s="13" t="s">
        <v>84</v>
      </c>
      <c r="AW767" s="13" t="s">
        <v>31</v>
      </c>
      <c r="AX767" s="13" t="s">
        <v>74</v>
      </c>
      <c r="AY767" s="253" t="s">
        <v>133</v>
      </c>
    </row>
    <row r="768" s="13" customFormat="1">
      <c r="A768" s="13"/>
      <c r="B768" s="242"/>
      <c r="C768" s="243"/>
      <c r="D768" s="244" t="s">
        <v>649</v>
      </c>
      <c r="E768" s="245" t="s">
        <v>1</v>
      </c>
      <c r="F768" s="246" t="s">
        <v>1886</v>
      </c>
      <c r="G768" s="243"/>
      <c r="H768" s="247">
        <v>6.7999999999999998</v>
      </c>
      <c r="I768" s="248"/>
      <c r="J768" s="243"/>
      <c r="K768" s="243"/>
      <c r="L768" s="249"/>
      <c r="M768" s="250"/>
      <c r="N768" s="251"/>
      <c r="O768" s="251"/>
      <c r="P768" s="251"/>
      <c r="Q768" s="251"/>
      <c r="R768" s="251"/>
      <c r="S768" s="251"/>
      <c r="T768" s="252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53" t="s">
        <v>649</v>
      </c>
      <c r="AU768" s="253" t="s">
        <v>84</v>
      </c>
      <c r="AV768" s="13" t="s">
        <v>84</v>
      </c>
      <c r="AW768" s="13" t="s">
        <v>31</v>
      </c>
      <c r="AX768" s="13" t="s">
        <v>74</v>
      </c>
      <c r="AY768" s="253" t="s">
        <v>133</v>
      </c>
    </row>
    <row r="769" s="13" customFormat="1">
      <c r="A769" s="13"/>
      <c r="B769" s="242"/>
      <c r="C769" s="243"/>
      <c r="D769" s="244" t="s">
        <v>649</v>
      </c>
      <c r="E769" s="245" t="s">
        <v>1</v>
      </c>
      <c r="F769" s="246" t="s">
        <v>1887</v>
      </c>
      <c r="G769" s="243"/>
      <c r="H769" s="247">
        <v>7.4800000000000004</v>
      </c>
      <c r="I769" s="248"/>
      <c r="J769" s="243"/>
      <c r="K769" s="243"/>
      <c r="L769" s="249"/>
      <c r="M769" s="250"/>
      <c r="N769" s="251"/>
      <c r="O769" s="251"/>
      <c r="P769" s="251"/>
      <c r="Q769" s="251"/>
      <c r="R769" s="251"/>
      <c r="S769" s="251"/>
      <c r="T769" s="252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53" t="s">
        <v>649</v>
      </c>
      <c r="AU769" s="253" t="s">
        <v>84</v>
      </c>
      <c r="AV769" s="13" t="s">
        <v>84</v>
      </c>
      <c r="AW769" s="13" t="s">
        <v>31</v>
      </c>
      <c r="AX769" s="13" t="s">
        <v>74</v>
      </c>
      <c r="AY769" s="253" t="s">
        <v>133</v>
      </c>
    </row>
    <row r="770" s="13" customFormat="1">
      <c r="A770" s="13"/>
      <c r="B770" s="242"/>
      <c r="C770" s="243"/>
      <c r="D770" s="244" t="s">
        <v>649</v>
      </c>
      <c r="E770" s="245" t="s">
        <v>1</v>
      </c>
      <c r="F770" s="246" t="s">
        <v>1888</v>
      </c>
      <c r="G770" s="243"/>
      <c r="H770" s="247">
        <v>7.1500000000000004</v>
      </c>
      <c r="I770" s="248"/>
      <c r="J770" s="243"/>
      <c r="K770" s="243"/>
      <c r="L770" s="249"/>
      <c r="M770" s="250"/>
      <c r="N770" s="251"/>
      <c r="O770" s="251"/>
      <c r="P770" s="251"/>
      <c r="Q770" s="251"/>
      <c r="R770" s="251"/>
      <c r="S770" s="251"/>
      <c r="T770" s="252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53" t="s">
        <v>649</v>
      </c>
      <c r="AU770" s="253" t="s">
        <v>84</v>
      </c>
      <c r="AV770" s="13" t="s">
        <v>84</v>
      </c>
      <c r="AW770" s="13" t="s">
        <v>31</v>
      </c>
      <c r="AX770" s="13" t="s">
        <v>74</v>
      </c>
      <c r="AY770" s="253" t="s">
        <v>133</v>
      </c>
    </row>
    <row r="771" s="13" customFormat="1">
      <c r="A771" s="13"/>
      <c r="B771" s="242"/>
      <c r="C771" s="243"/>
      <c r="D771" s="244" t="s">
        <v>649</v>
      </c>
      <c r="E771" s="245" t="s">
        <v>1</v>
      </c>
      <c r="F771" s="246" t="s">
        <v>1849</v>
      </c>
      <c r="G771" s="243"/>
      <c r="H771" s="247">
        <v>10.6</v>
      </c>
      <c r="I771" s="248"/>
      <c r="J771" s="243"/>
      <c r="K771" s="243"/>
      <c r="L771" s="249"/>
      <c r="M771" s="250"/>
      <c r="N771" s="251"/>
      <c r="O771" s="251"/>
      <c r="P771" s="251"/>
      <c r="Q771" s="251"/>
      <c r="R771" s="251"/>
      <c r="S771" s="251"/>
      <c r="T771" s="252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53" t="s">
        <v>649</v>
      </c>
      <c r="AU771" s="253" t="s">
        <v>84</v>
      </c>
      <c r="AV771" s="13" t="s">
        <v>84</v>
      </c>
      <c r="AW771" s="13" t="s">
        <v>31</v>
      </c>
      <c r="AX771" s="13" t="s">
        <v>74</v>
      </c>
      <c r="AY771" s="253" t="s">
        <v>133</v>
      </c>
    </row>
    <row r="772" s="13" customFormat="1">
      <c r="A772" s="13"/>
      <c r="B772" s="242"/>
      <c r="C772" s="243"/>
      <c r="D772" s="244" t="s">
        <v>649</v>
      </c>
      <c r="E772" s="245" t="s">
        <v>1</v>
      </c>
      <c r="F772" s="246" t="s">
        <v>1889</v>
      </c>
      <c r="G772" s="243"/>
      <c r="H772" s="247">
        <v>10.800000000000001</v>
      </c>
      <c r="I772" s="248"/>
      <c r="J772" s="243"/>
      <c r="K772" s="243"/>
      <c r="L772" s="249"/>
      <c r="M772" s="250"/>
      <c r="N772" s="251"/>
      <c r="O772" s="251"/>
      <c r="P772" s="251"/>
      <c r="Q772" s="251"/>
      <c r="R772" s="251"/>
      <c r="S772" s="251"/>
      <c r="T772" s="252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53" t="s">
        <v>649</v>
      </c>
      <c r="AU772" s="253" t="s">
        <v>84</v>
      </c>
      <c r="AV772" s="13" t="s">
        <v>84</v>
      </c>
      <c r="AW772" s="13" t="s">
        <v>31</v>
      </c>
      <c r="AX772" s="13" t="s">
        <v>74</v>
      </c>
      <c r="AY772" s="253" t="s">
        <v>133</v>
      </c>
    </row>
    <row r="773" s="13" customFormat="1">
      <c r="A773" s="13"/>
      <c r="B773" s="242"/>
      <c r="C773" s="243"/>
      <c r="D773" s="244" t="s">
        <v>649</v>
      </c>
      <c r="E773" s="245" t="s">
        <v>1</v>
      </c>
      <c r="F773" s="246" t="s">
        <v>1890</v>
      </c>
      <c r="G773" s="243"/>
      <c r="H773" s="247">
        <v>6.5999999999999996</v>
      </c>
      <c r="I773" s="248"/>
      <c r="J773" s="243"/>
      <c r="K773" s="243"/>
      <c r="L773" s="249"/>
      <c r="M773" s="250"/>
      <c r="N773" s="251"/>
      <c r="O773" s="251"/>
      <c r="P773" s="251"/>
      <c r="Q773" s="251"/>
      <c r="R773" s="251"/>
      <c r="S773" s="251"/>
      <c r="T773" s="252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53" t="s">
        <v>649</v>
      </c>
      <c r="AU773" s="253" t="s">
        <v>84</v>
      </c>
      <c r="AV773" s="13" t="s">
        <v>84</v>
      </c>
      <c r="AW773" s="13" t="s">
        <v>31</v>
      </c>
      <c r="AX773" s="13" t="s">
        <v>74</v>
      </c>
      <c r="AY773" s="253" t="s">
        <v>133</v>
      </c>
    </row>
    <row r="774" s="13" customFormat="1">
      <c r="A774" s="13"/>
      <c r="B774" s="242"/>
      <c r="C774" s="243"/>
      <c r="D774" s="244" t="s">
        <v>649</v>
      </c>
      <c r="E774" s="245" t="s">
        <v>1</v>
      </c>
      <c r="F774" s="246" t="s">
        <v>1891</v>
      </c>
      <c r="G774" s="243"/>
      <c r="H774" s="247">
        <v>12.6</v>
      </c>
      <c r="I774" s="248"/>
      <c r="J774" s="243"/>
      <c r="K774" s="243"/>
      <c r="L774" s="249"/>
      <c r="M774" s="250"/>
      <c r="N774" s="251"/>
      <c r="O774" s="251"/>
      <c r="P774" s="251"/>
      <c r="Q774" s="251"/>
      <c r="R774" s="251"/>
      <c r="S774" s="251"/>
      <c r="T774" s="252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53" t="s">
        <v>649</v>
      </c>
      <c r="AU774" s="253" t="s">
        <v>84</v>
      </c>
      <c r="AV774" s="13" t="s">
        <v>84</v>
      </c>
      <c r="AW774" s="13" t="s">
        <v>31</v>
      </c>
      <c r="AX774" s="13" t="s">
        <v>74</v>
      </c>
      <c r="AY774" s="253" t="s">
        <v>133</v>
      </c>
    </row>
    <row r="775" s="13" customFormat="1">
      <c r="A775" s="13"/>
      <c r="B775" s="242"/>
      <c r="C775" s="243"/>
      <c r="D775" s="244" t="s">
        <v>649</v>
      </c>
      <c r="E775" s="245" t="s">
        <v>1</v>
      </c>
      <c r="F775" s="246" t="s">
        <v>1892</v>
      </c>
      <c r="G775" s="243"/>
      <c r="H775" s="247">
        <v>11.35</v>
      </c>
      <c r="I775" s="248"/>
      <c r="J775" s="243"/>
      <c r="K775" s="243"/>
      <c r="L775" s="249"/>
      <c r="M775" s="250"/>
      <c r="N775" s="251"/>
      <c r="O775" s="251"/>
      <c r="P775" s="251"/>
      <c r="Q775" s="251"/>
      <c r="R775" s="251"/>
      <c r="S775" s="251"/>
      <c r="T775" s="252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53" t="s">
        <v>649</v>
      </c>
      <c r="AU775" s="253" t="s">
        <v>84</v>
      </c>
      <c r="AV775" s="13" t="s">
        <v>84</v>
      </c>
      <c r="AW775" s="13" t="s">
        <v>31</v>
      </c>
      <c r="AX775" s="13" t="s">
        <v>74</v>
      </c>
      <c r="AY775" s="253" t="s">
        <v>133</v>
      </c>
    </row>
    <row r="776" s="13" customFormat="1">
      <c r="A776" s="13"/>
      <c r="B776" s="242"/>
      <c r="C776" s="243"/>
      <c r="D776" s="244" t="s">
        <v>649</v>
      </c>
      <c r="E776" s="245" t="s">
        <v>1</v>
      </c>
      <c r="F776" s="246" t="s">
        <v>1893</v>
      </c>
      <c r="G776" s="243"/>
      <c r="H776" s="247">
        <v>14.800000000000001</v>
      </c>
      <c r="I776" s="248"/>
      <c r="J776" s="243"/>
      <c r="K776" s="243"/>
      <c r="L776" s="249"/>
      <c r="M776" s="250"/>
      <c r="N776" s="251"/>
      <c r="O776" s="251"/>
      <c r="P776" s="251"/>
      <c r="Q776" s="251"/>
      <c r="R776" s="251"/>
      <c r="S776" s="251"/>
      <c r="T776" s="252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53" t="s">
        <v>649</v>
      </c>
      <c r="AU776" s="253" t="s">
        <v>84</v>
      </c>
      <c r="AV776" s="13" t="s">
        <v>84</v>
      </c>
      <c r="AW776" s="13" t="s">
        <v>31</v>
      </c>
      <c r="AX776" s="13" t="s">
        <v>74</v>
      </c>
      <c r="AY776" s="253" t="s">
        <v>133</v>
      </c>
    </row>
    <row r="777" s="2" customFormat="1" ht="16.5" customHeight="1">
      <c r="A777" s="37"/>
      <c r="B777" s="38"/>
      <c r="C777" s="264" t="s">
        <v>1894</v>
      </c>
      <c r="D777" s="264" t="s">
        <v>737</v>
      </c>
      <c r="E777" s="265" t="s">
        <v>1895</v>
      </c>
      <c r="F777" s="266" t="s">
        <v>1896</v>
      </c>
      <c r="G777" s="267" t="s">
        <v>150</v>
      </c>
      <c r="H777" s="268">
        <v>334.45800000000003</v>
      </c>
      <c r="I777" s="269"/>
      <c r="J777" s="270">
        <f>ROUND(I777*H777,2)</f>
        <v>0</v>
      </c>
      <c r="K777" s="271"/>
      <c r="L777" s="272"/>
      <c r="M777" s="273" t="s">
        <v>1</v>
      </c>
      <c r="N777" s="274" t="s">
        <v>39</v>
      </c>
      <c r="O777" s="90"/>
      <c r="P777" s="235">
        <f>O777*H777</f>
        <v>0</v>
      </c>
      <c r="Q777" s="235">
        <v>0.00012</v>
      </c>
      <c r="R777" s="235">
        <f>Q777*H777</f>
        <v>0.040134960000000004</v>
      </c>
      <c r="S777" s="235">
        <v>0</v>
      </c>
      <c r="T777" s="236">
        <f>S777*H777</f>
        <v>0</v>
      </c>
      <c r="U777" s="37"/>
      <c r="V777" s="37"/>
      <c r="W777" s="37"/>
      <c r="X777" s="37"/>
      <c r="Y777" s="37"/>
      <c r="Z777" s="37"/>
      <c r="AA777" s="37"/>
      <c r="AB777" s="37"/>
      <c r="AC777" s="37"/>
      <c r="AD777" s="37"/>
      <c r="AE777" s="37"/>
      <c r="AR777" s="231" t="s">
        <v>199</v>
      </c>
      <c r="AT777" s="231" t="s">
        <v>737</v>
      </c>
      <c r="AU777" s="231" t="s">
        <v>84</v>
      </c>
      <c r="AY777" s="16" t="s">
        <v>133</v>
      </c>
      <c r="BE777" s="232">
        <f>IF(N777="základní",J777,0)</f>
        <v>0</v>
      </c>
      <c r="BF777" s="232">
        <f>IF(N777="snížená",J777,0)</f>
        <v>0</v>
      </c>
      <c r="BG777" s="232">
        <f>IF(N777="zákl. přenesená",J777,0)</f>
        <v>0</v>
      </c>
      <c r="BH777" s="232">
        <f>IF(N777="sníž. přenesená",J777,0)</f>
        <v>0</v>
      </c>
      <c r="BI777" s="232">
        <f>IF(N777="nulová",J777,0)</f>
        <v>0</v>
      </c>
      <c r="BJ777" s="16" t="s">
        <v>82</v>
      </c>
      <c r="BK777" s="232">
        <f>ROUND(I777*H777,2)</f>
        <v>0</v>
      </c>
      <c r="BL777" s="16" t="s">
        <v>172</v>
      </c>
      <c r="BM777" s="231" t="s">
        <v>1897</v>
      </c>
    </row>
    <row r="778" s="13" customFormat="1">
      <c r="A778" s="13"/>
      <c r="B778" s="242"/>
      <c r="C778" s="243"/>
      <c r="D778" s="244" t="s">
        <v>649</v>
      </c>
      <c r="E778" s="245" t="s">
        <v>1</v>
      </c>
      <c r="F778" s="246" t="s">
        <v>1898</v>
      </c>
      <c r="G778" s="243"/>
      <c r="H778" s="247">
        <v>318.53100000000001</v>
      </c>
      <c r="I778" s="248"/>
      <c r="J778" s="243"/>
      <c r="K778" s="243"/>
      <c r="L778" s="249"/>
      <c r="M778" s="250"/>
      <c r="N778" s="251"/>
      <c r="O778" s="251"/>
      <c r="P778" s="251"/>
      <c r="Q778" s="251"/>
      <c r="R778" s="251"/>
      <c r="S778" s="251"/>
      <c r="T778" s="252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53" t="s">
        <v>649</v>
      </c>
      <c r="AU778" s="253" t="s">
        <v>84</v>
      </c>
      <c r="AV778" s="13" t="s">
        <v>84</v>
      </c>
      <c r="AW778" s="13" t="s">
        <v>31</v>
      </c>
      <c r="AX778" s="13" t="s">
        <v>74</v>
      </c>
      <c r="AY778" s="253" t="s">
        <v>133</v>
      </c>
    </row>
    <row r="779" s="13" customFormat="1">
      <c r="A779" s="13"/>
      <c r="B779" s="242"/>
      <c r="C779" s="243"/>
      <c r="D779" s="244" t="s">
        <v>649</v>
      </c>
      <c r="E779" s="243"/>
      <c r="F779" s="246" t="s">
        <v>1899</v>
      </c>
      <c r="G779" s="243"/>
      <c r="H779" s="247">
        <v>334.45800000000003</v>
      </c>
      <c r="I779" s="248"/>
      <c r="J779" s="243"/>
      <c r="K779" s="243"/>
      <c r="L779" s="249"/>
      <c r="M779" s="250"/>
      <c r="N779" s="251"/>
      <c r="O779" s="251"/>
      <c r="P779" s="251"/>
      <c r="Q779" s="251"/>
      <c r="R779" s="251"/>
      <c r="S779" s="251"/>
      <c r="T779" s="252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53" t="s">
        <v>649</v>
      </c>
      <c r="AU779" s="253" t="s">
        <v>84</v>
      </c>
      <c r="AV779" s="13" t="s">
        <v>84</v>
      </c>
      <c r="AW779" s="13" t="s">
        <v>4</v>
      </c>
      <c r="AX779" s="13" t="s">
        <v>82</v>
      </c>
      <c r="AY779" s="253" t="s">
        <v>133</v>
      </c>
    </row>
    <row r="780" s="2" customFormat="1" ht="16.5" customHeight="1">
      <c r="A780" s="37"/>
      <c r="B780" s="38"/>
      <c r="C780" s="218" t="s">
        <v>1900</v>
      </c>
      <c r="D780" s="218" t="s">
        <v>135</v>
      </c>
      <c r="E780" s="219" t="s">
        <v>1901</v>
      </c>
      <c r="F780" s="220" t="s">
        <v>1902</v>
      </c>
      <c r="G780" s="221" t="s">
        <v>150</v>
      </c>
      <c r="H780" s="222">
        <v>395.47000000000003</v>
      </c>
      <c r="I780" s="223"/>
      <c r="J780" s="224">
        <f>ROUND(I780*H780,2)</f>
        <v>0</v>
      </c>
      <c r="K780" s="225"/>
      <c r="L780" s="43"/>
      <c r="M780" s="233" t="s">
        <v>1</v>
      </c>
      <c r="N780" s="234" t="s">
        <v>39</v>
      </c>
      <c r="O780" s="90"/>
      <c r="P780" s="235">
        <f>O780*H780</f>
        <v>0</v>
      </c>
      <c r="Q780" s="235">
        <v>3.0000000000000001E-05</v>
      </c>
      <c r="R780" s="235">
        <f>Q780*H780</f>
        <v>0.011864100000000001</v>
      </c>
      <c r="S780" s="235">
        <v>0</v>
      </c>
      <c r="T780" s="236">
        <f>S780*H780</f>
        <v>0</v>
      </c>
      <c r="U780" s="37"/>
      <c r="V780" s="37"/>
      <c r="W780" s="37"/>
      <c r="X780" s="37"/>
      <c r="Y780" s="37"/>
      <c r="Z780" s="37"/>
      <c r="AA780" s="37"/>
      <c r="AB780" s="37"/>
      <c r="AC780" s="37"/>
      <c r="AD780" s="37"/>
      <c r="AE780" s="37"/>
      <c r="AR780" s="231" t="s">
        <v>172</v>
      </c>
      <c r="AT780" s="231" t="s">
        <v>135</v>
      </c>
      <c r="AU780" s="231" t="s">
        <v>84</v>
      </c>
      <c r="AY780" s="16" t="s">
        <v>133</v>
      </c>
      <c r="BE780" s="232">
        <f>IF(N780="základní",J780,0)</f>
        <v>0</v>
      </c>
      <c r="BF780" s="232">
        <f>IF(N780="snížená",J780,0)</f>
        <v>0</v>
      </c>
      <c r="BG780" s="232">
        <f>IF(N780="zákl. přenesená",J780,0)</f>
        <v>0</v>
      </c>
      <c r="BH780" s="232">
        <f>IF(N780="sníž. přenesená",J780,0)</f>
        <v>0</v>
      </c>
      <c r="BI780" s="232">
        <f>IF(N780="nulová",J780,0)</f>
        <v>0</v>
      </c>
      <c r="BJ780" s="16" t="s">
        <v>82</v>
      </c>
      <c r="BK780" s="232">
        <f>ROUND(I780*H780,2)</f>
        <v>0</v>
      </c>
      <c r="BL780" s="16" t="s">
        <v>172</v>
      </c>
      <c r="BM780" s="231" t="s">
        <v>1903</v>
      </c>
    </row>
    <row r="781" s="14" customFormat="1">
      <c r="A781" s="14"/>
      <c r="B781" s="254"/>
      <c r="C781" s="255"/>
      <c r="D781" s="244" t="s">
        <v>649</v>
      </c>
      <c r="E781" s="256" t="s">
        <v>1</v>
      </c>
      <c r="F781" s="257" t="s">
        <v>972</v>
      </c>
      <c r="G781" s="255"/>
      <c r="H781" s="256" t="s">
        <v>1</v>
      </c>
      <c r="I781" s="258"/>
      <c r="J781" s="255"/>
      <c r="K781" s="255"/>
      <c r="L781" s="259"/>
      <c r="M781" s="260"/>
      <c r="N781" s="261"/>
      <c r="O781" s="261"/>
      <c r="P781" s="261"/>
      <c r="Q781" s="261"/>
      <c r="R781" s="261"/>
      <c r="S781" s="261"/>
      <c r="T781" s="262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63" t="s">
        <v>649</v>
      </c>
      <c r="AU781" s="263" t="s">
        <v>84</v>
      </c>
      <c r="AV781" s="14" t="s">
        <v>82</v>
      </c>
      <c r="AW781" s="14" t="s">
        <v>31</v>
      </c>
      <c r="AX781" s="14" t="s">
        <v>74</v>
      </c>
      <c r="AY781" s="263" t="s">
        <v>133</v>
      </c>
    </row>
    <row r="782" s="13" customFormat="1">
      <c r="A782" s="13"/>
      <c r="B782" s="242"/>
      <c r="C782" s="243"/>
      <c r="D782" s="244" t="s">
        <v>649</v>
      </c>
      <c r="E782" s="245" t="s">
        <v>1</v>
      </c>
      <c r="F782" s="246" t="s">
        <v>1904</v>
      </c>
      <c r="G782" s="243"/>
      <c r="H782" s="247">
        <v>5.5</v>
      </c>
      <c r="I782" s="248"/>
      <c r="J782" s="243"/>
      <c r="K782" s="243"/>
      <c r="L782" s="249"/>
      <c r="M782" s="250"/>
      <c r="N782" s="251"/>
      <c r="O782" s="251"/>
      <c r="P782" s="251"/>
      <c r="Q782" s="251"/>
      <c r="R782" s="251"/>
      <c r="S782" s="251"/>
      <c r="T782" s="252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53" t="s">
        <v>649</v>
      </c>
      <c r="AU782" s="253" t="s">
        <v>84</v>
      </c>
      <c r="AV782" s="13" t="s">
        <v>84</v>
      </c>
      <c r="AW782" s="13" t="s">
        <v>31</v>
      </c>
      <c r="AX782" s="13" t="s">
        <v>74</v>
      </c>
      <c r="AY782" s="253" t="s">
        <v>133</v>
      </c>
    </row>
    <row r="783" s="13" customFormat="1">
      <c r="A783" s="13"/>
      <c r="B783" s="242"/>
      <c r="C783" s="243"/>
      <c r="D783" s="244" t="s">
        <v>649</v>
      </c>
      <c r="E783" s="245" t="s">
        <v>1</v>
      </c>
      <c r="F783" s="246" t="s">
        <v>1905</v>
      </c>
      <c r="G783" s="243"/>
      <c r="H783" s="247">
        <v>5.5999999999999996</v>
      </c>
      <c r="I783" s="248"/>
      <c r="J783" s="243"/>
      <c r="K783" s="243"/>
      <c r="L783" s="249"/>
      <c r="M783" s="250"/>
      <c r="N783" s="251"/>
      <c r="O783" s="251"/>
      <c r="P783" s="251"/>
      <c r="Q783" s="251"/>
      <c r="R783" s="251"/>
      <c r="S783" s="251"/>
      <c r="T783" s="252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53" t="s">
        <v>649</v>
      </c>
      <c r="AU783" s="253" t="s">
        <v>84</v>
      </c>
      <c r="AV783" s="13" t="s">
        <v>84</v>
      </c>
      <c r="AW783" s="13" t="s">
        <v>31</v>
      </c>
      <c r="AX783" s="13" t="s">
        <v>74</v>
      </c>
      <c r="AY783" s="253" t="s">
        <v>133</v>
      </c>
    </row>
    <row r="784" s="13" customFormat="1">
      <c r="A784" s="13"/>
      <c r="B784" s="242"/>
      <c r="C784" s="243"/>
      <c r="D784" s="244" t="s">
        <v>649</v>
      </c>
      <c r="E784" s="245" t="s">
        <v>1</v>
      </c>
      <c r="F784" s="246" t="s">
        <v>1906</v>
      </c>
      <c r="G784" s="243"/>
      <c r="H784" s="247">
        <v>10.5</v>
      </c>
      <c r="I784" s="248"/>
      <c r="J784" s="243"/>
      <c r="K784" s="243"/>
      <c r="L784" s="249"/>
      <c r="M784" s="250"/>
      <c r="N784" s="251"/>
      <c r="O784" s="251"/>
      <c r="P784" s="251"/>
      <c r="Q784" s="251"/>
      <c r="R784" s="251"/>
      <c r="S784" s="251"/>
      <c r="T784" s="252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53" t="s">
        <v>649</v>
      </c>
      <c r="AU784" s="253" t="s">
        <v>84</v>
      </c>
      <c r="AV784" s="13" t="s">
        <v>84</v>
      </c>
      <c r="AW784" s="13" t="s">
        <v>31</v>
      </c>
      <c r="AX784" s="13" t="s">
        <v>74</v>
      </c>
      <c r="AY784" s="253" t="s">
        <v>133</v>
      </c>
    </row>
    <row r="785" s="13" customFormat="1">
      <c r="A785" s="13"/>
      <c r="B785" s="242"/>
      <c r="C785" s="243"/>
      <c r="D785" s="244" t="s">
        <v>649</v>
      </c>
      <c r="E785" s="245" t="s">
        <v>1</v>
      </c>
      <c r="F785" s="246" t="s">
        <v>1907</v>
      </c>
      <c r="G785" s="243"/>
      <c r="H785" s="247">
        <v>11.6</v>
      </c>
      <c r="I785" s="248"/>
      <c r="J785" s="243"/>
      <c r="K785" s="243"/>
      <c r="L785" s="249"/>
      <c r="M785" s="250"/>
      <c r="N785" s="251"/>
      <c r="O785" s="251"/>
      <c r="P785" s="251"/>
      <c r="Q785" s="251"/>
      <c r="R785" s="251"/>
      <c r="S785" s="251"/>
      <c r="T785" s="252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53" t="s">
        <v>649</v>
      </c>
      <c r="AU785" s="253" t="s">
        <v>84</v>
      </c>
      <c r="AV785" s="13" t="s">
        <v>84</v>
      </c>
      <c r="AW785" s="13" t="s">
        <v>31</v>
      </c>
      <c r="AX785" s="13" t="s">
        <v>74</v>
      </c>
      <c r="AY785" s="253" t="s">
        <v>133</v>
      </c>
    </row>
    <row r="786" s="13" customFormat="1">
      <c r="A786" s="13"/>
      <c r="B786" s="242"/>
      <c r="C786" s="243"/>
      <c r="D786" s="244" t="s">
        <v>649</v>
      </c>
      <c r="E786" s="245" t="s">
        <v>1</v>
      </c>
      <c r="F786" s="246" t="s">
        <v>1908</v>
      </c>
      <c r="G786" s="243"/>
      <c r="H786" s="247">
        <v>26.399999999999999</v>
      </c>
      <c r="I786" s="248"/>
      <c r="J786" s="243"/>
      <c r="K786" s="243"/>
      <c r="L786" s="249"/>
      <c r="M786" s="250"/>
      <c r="N786" s="251"/>
      <c r="O786" s="251"/>
      <c r="P786" s="251"/>
      <c r="Q786" s="251"/>
      <c r="R786" s="251"/>
      <c r="S786" s="251"/>
      <c r="T786" s="252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53" t="s">
        <v>649</v>
      </c>
      <c r="AU786" s="253" t="s">
        <v>84</v>
      </c>
      <c r="AV786" s="13" t="s">
        <v>84</v>
      </c>
      <c r="AW786" s="13" t="s">
        <v>31</v>
      </c>
      <c r="AX786" s="13" t="s">
        <v>74</v>
      </c>
      <c r="AY786" s="253" t="s">
        <v>133</v>
      </c>
    </row>
    <row r="787" s="13" customFormat="1">
      <c r="A787" s="13"/>
      <c r="B787" s="242"/>
      <c r="C787" s="243"/>
      <c r="D787" s="244" t="s">
        <v>649</v>
      </c>
      <c r="E787" s="245" t="s">
        <v>1</v>
      </c>
      <c r="F787" s="246" t="s">
        <v>1909</v>
      </c>
      <c r="G787" s="243"/>
      <c r="H787" s="247">
        <v>4</v>
      </c>
      <c r="I787" s="248"/>
      <c r="J787" s="243"/>
      <c r="K787" s="243"/>
      <c r="L787" s="249"/>
      <c r="M787" s="250"/>
      <c r="N787" s="251"/>
      <c r="O787" s="251"/>
      <c r="P787" s="251"/>
      <c r="Q787" s="251"/>
      <c r="R787" s="251"/>
      <c r="S787" s="251"/>
      <c r="T787" s="252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53" t="s">
        <v>649</v>
      </c>
      <c r="AU787" s="253" t="s">
        <v>84</v>
      </c>
      <c r="AV787" s="13" t="s">
        <v>84</v>
      </c>
      <c r="AW787" s="13" t="s">
        <v>31</v>
      </c>
      <c r="AX787" s="13" t="s">
        <v>74</v>
      </c>
      <c r="AY787" s="253" t="s">
        <v>133</v>
      </c>
    </row>
    <row r="788" s="13" customFormat="1">
      <c r="A788" s="13"/>
      <c r="B788" s="242"/>
      <c r="C788" s="243"/>
      <c r="D788" s="244" t="s">
        <v>649</v>
      </c>
      <c r="E788" s="245" t="s">
        <v>1</v>
      </c>
      <c r="F788" s="246" t="s">
        <v>1910</v>
      </c>
      <c r="G788" s="243"/>
      <c r="H788" s="247">
        <v>13.300000000000001</v>
      </c>
      <c r="I788" s="248"/>
      <c r="J788" s="243"/>
      <c r="K788" s="243"/>
      <c r="L788" s="249"/>
      <c r="M788" s="250"/>
      <c r="N788" s="251"/>
      <c r="O788" s="251"/>
      <c r="P788" s="251"/>
      <c r="Q788" s="251"/>
      <c r="R788" s="251"/>
      <c r="S788" s="251"/>
      <c r="T788" s="252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53" t="s">
        <v>649</v>
      </c>
      <c r="AU788" s="253" t="s">
        <v>84</v>
      </c>
      <c r="AV788" s="13" t="s">
        <v>84</v>
      </c>
      <c r="AW788" s="13" t="s">
        <v>31</v>
      </c>
      <c r="AX788" s="13" t="s">
        <v>74</v>
      </c>
      <c r="AY788" s="253" t="s">
        <v>133</v>
      </c>
    </row>
    <row r="789" s="13" customFormat="1">
      <c r="A789" s="13"/>
      <c r="B789" s="242"/>
      <c r="C789" s="243"/>
      <c r="D789" s="244" t="s">
        <v>649</v>
      </c>
      <c r="E789" s="245" t="s">
        <v>1</v>
      </c>
      <c r="F789" s="246" t="s">
        <v>1911</v>
      </c>
      <c r="G789" s="243"/>
      <c r="H789" s="247">
        <v>6.7000000000000002</v>
      </c>
      <c r="I789" s="248"/>
      <c r="J789" s="243"/>
      <c r="K789" s="243"/>
      <c r="L789" s="249"/>
      <c r="M789" s="250"/>
      <c r="N789" s="251"/>
      <c r="O789" s="251"/>
      <c r="P789" s="251"/>
      <c r="Q789" s="251"/>
      <c r="R789" s="251"/>
      <c r="S789" s="251"/>
      <c r="T789" s="252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53" t="s">
        <v>649</v>
      </c>
      <c r="AU789" s="253" t="s">
        <v>84</v>
      </c>
      <c r="AV789" s="13" t="s">
        <v>84</v>
      </c>
      <c r="AW789" s="13" t="s">
        <v>31</v>
      </c>
      <c r="AX789" s="13" t="s">
        <v>74</v>
      </c>
      <c r="AY789" s="253" t="s">
        <v>133</v>
      </c>
    </row>
    <row r="790" s="13" customFormat="1">
      <c r="A790" s="13"/>
      <c r="B790" s="242"/>
      <c r="C790" s="243"/>
      <c r="D790" s="244" t="s">
        <v>649</v>
      </c>
      <c r="E790" s="245" t="s">
        <v>1</v>
      </c>
      <c r="F790" s="246" t="s">
        <v>1912</v>
      </c>
      <c r="G790" s="243"/>
      <c r="H790" s="247">
        <v>5</v>
      </c>
      <c r="I790" s="248"/>
      <c r="J790" s="243"/>
      <c r="K790" s="243"/>
      <c r="L790" s="249"/>
      <c r="M790" s="250"/>
      <c r="N790" s="251"/>
      <c r="O790" s="251"/>
      <c r="P790" s="251"/>
      <c r="Q790" s="251"/>
      <c r="R790" s="251"/>
      <c r="S790" s="251"/>
      <c r="T790" s="252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53" t="s">
        <v>649</v>
      </c>
      <c r="AU790" s="253" t="s">
        <v>84</v>
      </c>
      <c r="AV790" s="13" t="s">
        <v>84</v>
      </c>
      <c r="AW790" s="13" t="s">
        <v>31</v>
      </c>
      <c r="AX790" s="13" t="s">
        <v>74</v>
      </c>
      <c r="AY790" s="253" t="s">
        <v>133</v>
      </c>
    </row>
    <row r="791" s="13" customFormat="1">
      <c r="A791" s="13"/>
      <c r="B791" s="242"/>
      <c r="C791" s="243"/>
      <c r="D791" s="244" t="s">
        <v>649</v>
      </c>
      <c r="E791" s="245" t="s">
        <v>1</v>
      </c>
      <c r="F791" s="246" t="s">
        <v>1913</v>
      </c>
      <c r="G791" s="243"/>
      <c r="H791" s="247">
        <v>5.0999999999999996</v>
      </c>
      <c r="I791" s="248"/>
      <c r="J791" s="243"/>
      <c r="K791" s="243"/>
      <c r="L791" s="249"/>
      <c r="M791" s="250"/>
      <c r="N791" s="251"/>
      <c r="O791" s="251"/>
      <c r="P791" s="251"/>
      <c r="Q791" s="251"/>
      <c r="R791" s="251"/>
      <c r="S791" s="251"/>
      <c r="T791" s="252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53" t="s">
        <v>649</v>
      </c>
      <c r="AU791" s="253" t="s">
        <v>84</v>
      </c>
      <c r="AV791" s="13" t="s">
        <v>84</v>
      </c>
      <c r="AW791" s="13" t="s">
        <v>31</v>
      </c>
      <c r="AX791" s="13" t="s">
        <v>74</v>
      </c>
      <c r="AY791" s="253" t="s">
        <v>133</v>
      </c>
    </row>
    <row r="792" s="13" customFormat="1">
      <c r="A792" s="13"/>
      <c r="B792" s="242"/>
      <c r="C792" s="243"/>
      <c r="D792" s="244" t="s">
        <v>649</v>
      </c>
      <c r="E792" s="245" t="s">
        <v>1</v>
      </c>
      <c r="F792" s="246" t="s">
        <v>1914</v>
      </c>
      <c r="G792" s="243"/>
      <c r="H792" s="247">
        <v>8.5</v>
      </c>
      <c r="I792" s="248"/>
      <c r="J792" s="243"/>
      <c r="K792" s="243"/>
      <c r="L792" s="249"/>
      <c r="M792" s="250"/>
      <c r="N792" s="251"/>
      <c r="O792" s="251"/>
      <c r="P792" s="251"/>
      <c r="Q792" s="251"/>
      <c r="R792" s="251"/>
      <c r="S792" s="251"/>
      <c r="T792" s="252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53" t="s">
        <v>649</v>
      </c>
      <c r="AU792" s="253" t="s">
        <v>84</v>
      </c>
      <c r="AV792" s="13" t="s">
        <v>84</v>
      </c>
      <c r="AW792" s="13" t="s">
        <v>31</v>
      </c>
      <c r="AX792" s="13" t="s">
        <v>74</v>
      </c>
      <c r="AY792" s="253" t="s">
        <v>133</v>
      </c>
    </row>
    <row r="793" s="13" customFormat="1">
      <c r="A793" s="13"/>
      <c r="B793" s="242"/>
      <c r="C793" s="243"/>
      <c r="D793" s="244" t="s">
        <v>649</v>
      </c>
      <c r="E793" s="245" t="s">
        <v>1</v>
      </c>
      <c r="F793" s="246" t="s">
        <v>1915</v>
      </c>
      <c r="G793" s="243"/>
      <c r="H793" s="247">
        <v>5.7000000000000002</v>
      </c>
      <c r="I793" s="248"/>
      <c r="J793" s="243"/>
      <c r="K793" s="243"/>
      <c r="L793" s="249"/>
      <c r="M793" s="250"/>
      <c r="N793" s="251"/>
      <c r="O793" s="251"/>
      <c r="P793" s="251"/>
      <c r="Q793" s="251"/>
      <c r="R793" s="251"/>
      <c r="S793" s="251"/>
      <c r="T793" s="252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53" t="s">
        <v>649</v>
      </c>
      <c r="AU793" s="253" t="s">
        <v>84</v>
      </c>
      <c r="AV793" s="13" t="s">
        <v>84</v>
      </c>
      <c r="AW793" s="13" t="s">
        <v>31</v>
      </c>
      <c r="AX793" s="13" t="s">
        <v>74</v>
      </c>
      <c r="AY793" s="253" t="s">
        <v>133</v>
      </c>
    </row>
    <row r="794" s="13" customFormat="1">
      <c r="A794" s="13"/>
      <c r="B794" s="242"/>
      <c r="C794" s="243"/>
      <c r="D794" s="244" t="s">
        <v>649</v>
      </c>
      <c r="E794" s="245" t="s">
        <v>1</v>
      </c>
      <c r="F794" s="246" t="s">
        <v>1916</v>
      </c>
      <c r="G794" s="243"/>
      <c r="H794" s="247">
        <v>5.2000000000000002</v>
      </c>
      <c r="I794" s="248"/>
      <c r="J794" s="243"/>
      <c r="K794" s="243"/>
      <c r="L794" s="249"/>
      <c r="M794" s="250"/>
      <c r="N794" s="251"/>
      <c r="O794" s="251"/>
      <c r="P794" s="251"/>
      <c r="Q794" s="251"/>
      <c r="R794" s="251"/>
      <c r="S794" s="251"/>
      <c r="T794" s="252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53" t="s">
        <v>649</v>
      </c>
      <c r="AU794" s="253" t="s">
        <v>84</v>
      </c>
      <c r="AV794" s="13" t="s">
        <v>84</v>
      </c>
      <c r="AW794" s="13" t="s">
        <v>31</v>
      </c>
      <c r="AX794" s="13" t="s">
        <v>74</v>
      </c>
      <c r="AY794" s="253" t="s">
        <v>133</v>
      </c>
    </row>
    <row r="795" s="13" customFormat="1">
      <c r="A795" s="13"/>
      <c r="B795" s="242"/>
      <c r="C795" s="243"/>
      <c r="D795" s="244" t="s">
        <v>649</v>
      </c>
      <c r="E795" s="245" t="s">
        <v>1</v>
      </c>
      <c r="F795" s="246" t="s">
        <v>1917</v>
      </c>
      <c r="G795" s="243"/>
      <c r="H795" s="247">
        <v>18.699999999999999</v>
      </c>
      <c r="I795" s="248"/>
      <c r="J795" s="243"/>
      <c r="K795" s="243"/>
      <c r="L795" s="249"/>
      <c r="M795" s="250"/>
      <c r="N795" s="251"/>
      <c r="O795" s="251"/>
      <c r="P795" s="251"/>
      <c r="Q795" s="251"/>
      <c r="R795" s="251"/>
      <c r="S795" s="251"/>
      <c r="T795" s="252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53" t="s">
        <v>649</v>
      </c>
      <c r="AU795" s="253" t="s">
        <v>84</v>
      </c>
      <c r="AV795" s="13" t="s">
        <v>84</v>
      </c>
      <c r="AW795" s="13" t="s">
        <v>31</v>
      </c>
      <c r="AX795" s="13" t="s">
        <v>74</v>
      </c>
      <c r="AY795" s="253" t="s">
        <v>133</v>
      </c>
    </row>
    <row r="796" s="14" customFormat="1">
      <c r="A796" s="14"/>
      <c r="B796" s="254"/>
      <c r="C796" s="255"/>
      <c r="D796" s="244" t="s">
        <v>649</v>
      </c>
      <c r="E796" s="256" t="s">
        <v>1</v>
      </c>
      <c r="F796" s="257" t="s">
        <v>1156</v>
      </c>
      <c r="G796" s="255"/>
      <c r="H796" s="256" t="s">
        <v>1</v>
      </c>
      <c r="I796" s="258"/>
      <c r="J796" s="255"/>
      <c r="K796" s="255"/>
      <c r="L796" s="259"/>
      <c r="M796" s="260"/>
      <c r="N796" s="261"/>
      <c r="O796" s="261"/>
      <c r="P796" s="261"/>
      <c r="Q796" s="261"/>
      <c r="R796" s="261"/>
      <c r="S796" s="261"/>
      <c r="T796" s="262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63" t="s">
        <v>649</v>
      </c>
      <c r="AU796" s="263" t="s">
        <v>84</v>
      </c>
      <c r="AV796" s="14" t="s">
        <v>82</v>
      </c>
      <c r="AW796" s="14" t="s">
        <v>31</v>
      </c>
      <c r="AX796" s="14" t="s">
        <v>74</v>
      </c>
      <c r="AY796" s="263" t="s">
        <v>133</v>
      </c>
    </row>
    <row r="797" s="13" customFormat="1">
      <c r="A797" s="13"/>
      <c r="B797" s="242"/>
      <c r="C797" s="243"/>
      <c r="D797" s="244" t="s">
        <v>649</v>
      </c>
      <c r="E797" s="245" t="s">
        <v>1</v>
      </c>
      <c r="F797" s="246" t="s">
        <v>1918</v>
      </c>
      <c r="G797" s="243"/>
      <c r="H797" s="247">
        <v>23.5</v>
      </c>
      <c r="I797" s="248"/>
      <c r="J797" s="243"/>
      <c r="K797" s="243"/>
      <c r="L797" s="249"/>
      <c r="M797" s="250"/>
      <c r="N797" s="251"/>
      <c r="O797" s="251"/>
      <c r="P797" s="251"/>
      <c r="Q797" s="251"/>
      <c r="R797" s="251"/>
      <c r="S797" s="251"/>
      <c r="T797" s="252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53" t="s">
        <v>649</v>
      </c>
      <c r="AU797" s="253" t="s">
        <v>84</v>
      </c>
      <c r="AV797" s="13" t="s">
        <v>84</v>
      </c>
      <c r="AW797" s="13" t="s">
        <v>31</v>
      </c>
      <c r="AX797" s="13" t="s">
        <v>74</v>
      </c>
      <c r="AY797" s="253" t="s">
        <v>133</v>
      </c>
    </row>
    <row r="798" s="13" customFormat="1">
      <c r="A798" s="13"/>
      <c r="B798" s="242"/>
      <c r="C798" s="243"/>
      <c r="D798" s="244" t="s">
        <v>649</v>
      </c>
      <c r="E798" s="245" t="s">
        <v>1</v>
      </c>
      <c r="F798" s="246" t="s">
        <v>1919</v>
      </c>
      <c r="G798" s="243"/>
      <c r="H798" s="247">
        <v>12.6</v>
      </c>
      <c r="I798" s="248"/>
      <c r="J798" s="243"/>
      <c r="K798" s="243"/>
      <c r="L798" s="249"/>
      <c r="M798" s="250"/>
      <c r="N798" s="251"/>
      <c r="O798" s="251"/>
      <c r="P798" s="251"/>
      <c r="Q798" s="251"/>
      <c r="R798" s="251"/>
      <c r="S798" s="251"/>
      <c r="T798" s="252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53" t="s">
        <v>649</v>
      </c>
      <c r="AU798" s="253" t="s">
        <v>84</v>
      </c>
      <c r="AV798" s="13" t="s">
        <v>84</v>
      </c>
      <c r="AW798" s="13" t="s">
        <v>31</v>
      </c>
      <c r="AX798" s="13" t="s">
        <v>74</v>
      </c>
      <c r="AY798" s="253" t="s">
        <v>133</v>
      </c>
    </row>
    <row r="799" s="13" customFormat="1">
      <c r="A799" s="13"/>
      <c r="B799" s="242"/>
      <c r="C799" s="243"/>
      <c r="D799" s="244" t="s">
        <v>649</v>
      </c>
      <c r="E799" s="245" t="s">
        <v>1</v>
      </c>
      <c r="F799" s="246" t="s">
        <v>1920</v>
      </c>
      <c r="G799" s="243"/>
      <c r="H799" s="247">
        <v>36.899999999999999</v>
      </c>
      <c r="I799" s="248"/>
      <c r="J799" s="243"/>
      <c r="K799" s="243"/>
      <c r="L799" s="249"/>
      <c r="M799" s="250"/>
      <c r="N799" s="251"/>
      <c r="O799" s="251"/>
      <c r="P799" s="251"/>
      <c r="Q799" s="251"/>
      <c r="R799" s="251"/>
      <c r="S799" s="251"/>
      <c r="T799" s="252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53" t="s">
        <v>649</v>
      </c>
      <c r="AU799" s="253" t="s">
        <v>84</v>
      </c>
      <c r="AV799" s="13" t="s">
        <v>84</v>
      </c>
      <c r="AW799" s="13" t="s">
        <v>31</v>
      </c>
      <c r="AX799" s="13" t="s">
        <v>74</v>
      </c>
      <c r="AY799" s="253" t="s">
        <v>133</v>
      </c>
    </row>
    <row r="800" s="13" customFormat="1">
      <c r="A800" s="13"/>
      <c r="B800" s="242"/>
      <c r="C800" s="243"/>
      <c r="D800" s="244" t="s">
        <v>649</v>
      </c>
      <c r="E800" s="245" t="s">
        <v>1</v>
      </c>
      <c r="F800" s="246" t="s">
        <v>1882</v>
      </c>
      <c r="G800" s="243"/>
      <c r="H800" s="247">
        <v>58.299999999999997</v>
      </c>
      <c r="I800" s="248"/>
      <c r="J800" s="243"/>
      <c r="K800" s="243"/>
      <c r="L800" s="249"/>
      <c r="M800" s="250"/>
      <c r="N800" s="251"/>
      <c r="O800" s="251"/>
      <c r="P800" s="251"/>
      <c r="Q800" s="251"/>
      <c r="R800" s="251"/>
      <c r="S800" s="251"/>
      <c r="T800" s="252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53" t="s">
        <v>649</v>
      </c>
      <c r="AU800" s="253" t="s">
        <v>84</v>
      </c>
      <c r="AV800" s="13" t="s">
        <v>84</v>
      </c>
      <c r="AW800" s="13" t="s">
        <v>31</v>
      </c>
      <c r="AX800" s="13" t="s">
        <v>74</v>
      </c>
      <c r="AY800" s="253" t="s">
        <v>133</v>
      </c>
    </row>
    <row r="801" s="13" customFormat="1">
      <c r="A801" s="13"/>
      <c r="B801" s="242"/>
      <c r="C801" s="243"/>
      <c r="D801" s="244" t="s">
        <v>649</v>
      </c>
      <c r="E801" s="245" t="s">
        <v>1</v>
      </c>
      <c r="F801" s="246" t="s">
        <v>1884</v>
      </c>
      <c r="G801" s="243"/>
      <c r="H801" s="247">
        <v>6</v>
      </c>
      <c r="I801" s="248"/>
      <c r="J801" s="243"/>
      <c r="K801" s="243"/>
      <c r="L801" s="249"/>
      <c r="M801" s="250"/>
      <c r="N801" s="251"/>
      <c r="O801" s="251"/>
      <c r="P801" s="251"/>
      <c r="Q801" s="251"/>
      <c r="R801" s="251"/>
      <c r="S801" s="251"/>
      <c r="T801" s="252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53" t="s">
        <v>649</v>
      </c>
      <c r="AU801" s="253" t="s">
        <v>84</v>
      </c>
      <c r="AV801" s="13" t="s">
        <v>84</v>
      </c>
      <c r="AW801" s="13" t="s">
        <v>31</v>
      </c>
      <c r="AX801" s="13" t="s">
        <v>74</v>
      </c>
      <c r="AY801" s="253" t="s">
        <v>133</v>
      </c>
    </row>
    <row r="802" s="13" customFormat="1">
      <c r="A802" s="13"/>
      <c r="B802" s="242"/>
      <c r="C802" s="243"/>
      <c r="D802" s="244" t="s">
        <v>649</v>
      </c>
      <c r="E802" s="245" t="s">
        <v>1</v>
      </c>
      <c r="F802" s="246" t="s">
        <v>1921</v>
      </c>
      <c r="G802" s="243"/>
      <c r="H802" s="247">
        <v>25.559999999999999</v>
      </c>
      <c r="I802" s="248"/>
      <c r="J802" s="243"/>
      <c r="K802" s="243"/>
      <c r="L802" s="249"/>
      <c r="M802" s="250"/>
      <c r="N802" s="251"/>
      <c r="O802" s="251"/>
      <c r="P802" s="251"/>
      <c r="Q802" s="251"/>
      <c r="R802" s="251"/>
      <c r="S802" s="251"/>
      <c r="T802" s="252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53" t="s">
        <v>649</v>
      </c>
      <c r="AU802" s="253" t="s">
        <v>84</v>
      </c>
      <c r="AV802" s="13" t="s">
        <v>84</v>
      </c>
      <c r="AW802" s="13" t="s">
        <v>31</v>
      </c>
      <c r="AX802" s="13" t="s">
        <v>74</v>
      </c>
      <c r="AY802" s="253" t="s">
        <v>133</v>
      </c>
    </row>
    <row r="803" s="13" customFormat="1">
      <c r="A803" s="13"/>
      <c r="B803" s="242"/>
      <c r="C803" s="243"/>
      <c r="D803" s="244" t="s">
        <v>649</v>
      </c>
      <c r="E803" s="245" t="s">
        <v>1</v>
      </c>
      <c r="F803" s="246" t="s">
        <v>1922</v>
      </c>
      <c r="G803" s="243"/>
      <c r="H803" s="247">
        <v>9.5999999999999996</v>
      </c>
      <c r="I803" s="248"/>
      <c r="J803" s="243"/>
      <c r="K803" s="243"/>
      <c r="L803" s="249"/>
      <c r="M803" s="250"/>
      <c r="N803" s="251"/>
      <c r="O803" s="251"/>
      <c r="P803" s="251"/>
      <c r="Q803" s="251"/>
      <c r="R803" s="251"/>
      <c r="S803" s="251"/>
      <c r="T803" s="252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53" t="s">
        <v>649</v>
      </c>
      <c r="AU803" s="253" t="s">
        <v>84</v>
      </c>
      <c r="AV803" s="13" t="s">
        <v>84</v>
      </c>
      <c r="AW803" s="13" t="s">
        <v>31</v>
      </c>
      <c r="AX803" s="13" t="s">
        <v>74</v>
      </c>
      <c r="AY803" s="253" t="s">
        <v>133</v>
      </c>
    </row>
    <row r="804" s="13" customFormat="1">
      <c r="A804" s="13"/>
      <c r="B804" s="242"/>
      <c r="C804" s="243"/>
      <c r="D804" s="244" t="s">
        <v>649</v>
      </c>
      <c r="E804" s="245" t="s">
        <v>1</v>
      </c>
      <c r="F804" s="246" t="s">
        <v>1923</v>
      </c>
      <c r="G804" s="243"/>
      <c r="H804" s="247">
        <v>8.4600000000000009</v>
      </c>
      <c r="I804" s="248"/>
      <c r="J804" s="243"/>
      <c r="K804" s="243"/>
      <c r="L804" s="249"/>
      <c r="M804" s="250"/>
      <c r="N804" s="251"/>
      <c r="O804" s="251"/>
      <c r="P804" s="251"/>
      <c r="Q804" s="251"/>
      <c r="R804" s="251"/>
      <c r="S804" s="251"/>
      <c r="T804" s="252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53" t="s">
        <v>649</v>
      </c>
      <c r="AU804" s="253" t="s">
        <v>84</v>
      </c>
      <c r="AV804" s="13" t="s">
        <v>84</v>
      </c>
      <c r="AW804" s="13" t="s">
        <v>31</v>
      </c>
      <c r="AX804" s="13" t="s">
        <v>74</v>
      </c>
      <c r="AY804" s="253" t="s">
        <v>133</v>
      </c>
    </row>
    <row r="805" s="13" customFormat="1">
      <c r="A805" s="13"/>
      <c r="B805" s="242"/>
      <c r="C805" s="243"/>
      <c r="D805" s="244" t="s">
        <v>649</v>
      </c>
      <c r="E805" s="245" t="s">
        <v>1</v>
      </c>
      <c r="F805" s="246" t="s">
        <v>1924</v>
      </c>
      <c r="G805" s="243"/>
      <c r="H805" s="247">
        <v>9.8000000000000007</v>
      </c>
      <c r="I805" s="248"/>
      <c r="J805" s="243"/>
      <c r="K805" s="243"/>
      <c r="L805" s="249"/>
      <c r="M805" s="250"/>
      <c r="N805" s="251"/>
      <c r="O805" s="251"/>
      <c r="P805" s="251"/>
      <c r="Q805" s="251"/>
      <c r="R805" s="251"/>
      <c r="S805" s="251"/>
      <c r="T805" s="252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53" t="s">
        <v>649</v>
      </c>
      <c r="AU805" s="253" t="s">
        <v>84</v>
      </c>
      <c r="AV805" s="13" t="s">
        <v>84</v>
      </c>
      <c r="AW805" s="13" t="s">
        <v>31</v>
      </c>
      <c r="AX805" s="13" t="s">
        <v>74</v>
      </c>
      <c r="AY805" s="253" t="s">
        <v>133</v>
      </c>
    </row>
    <row r="806" s="13" customFormat="1">
      <c r="A806" s="13"/>
      <c r="B806" s="242"/>
      <c r="C806" s="243"/>
      <c r="D806" s="244" t="s">
        <v>649</v>
      </c>
      <c r="E806" s="245" t="s">
        <v>1</v>
      </c>
      <c r="F806" s="246" t="s">
        <v>1925</v>
      </c>
      <c r="G806" s="243"/>
      <c r="H806" s="247">
        <v>12</v>
      </c>
      <c r="I806" s="248"/>
      <c r="J806" s="243"/>
      <c r="K806" s="243"/>
      <c r="L806" s="249"/>
      <c r="M806" s="250"/>
      <c r="N806" s="251"/>
      <c r="O806" s="251"/>
      <c r="P806" s="251"/>
      <c r="Q806" s="251"/>
      <c r="R806" s="251"/>
      <c r="S806" s="251"/>
      <c r="T806" s="252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53" t="s">
        <v>649</v>
      </c>
      <c r="AU806" s="253" t="s">
        <v>84</v>
      </c>
      <c r="AV806" s="13" t="s">
        <v>84</v>
      </c>
      <c r="AW806" s="13" t="s">
        <v>31</v>
      </c>
      <c r="AX806" s="13" t="s">
        <v>74</v>
      </c>
      <c r="AY806" s="253" t="s">
        <v>133</v>
      </c>
    </row>
    <row r="807" s="13" customFormat="1">
      <c r="A807" s="13"/>
      <c r="B807" s="242"/>
      <c r="C807" s="243"/>
      <c r="D807" s="244" t="s">
        <v>649</v>
      </c>
      <c r="E807" s="245" t="s">
        <v>1</v>
      </c>
      <c r="F807" s="246" t="s">
        <v>1850</v>
      </c>
      <c r="G807" s="243"/>
      <c r="H807" s="247">
        <v>13.699999999999999</v>
      </c>
      <c r="I807" s="248"/>
      <c r="J807" s="243"/>
      <c r="K807" s="243"/>
      <c r="L807" s="249"/>
      <c r="M807" s="250"/>
      <c r="N807" s="251"/>
      <c r="O807" s="251"/>
      <c r="P807" s="251"/>
      <c r="Q807" s="251"/>
      <c r="R807" s="251"/>
      <c r="S807" s="251"/>
      <c r="T807" s="252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53" t="s">
        <v>649</v>
      </c>
      <c r="AU807" s="253" t="s">
        <v>84</v>
      </c>
      <c r="AV807" s="13" t="s">
        <v>84</v>
      </c>
      <c r="AW807" s="13" t="s">
        <v>31</v>
      </c>
      <c r="AX807" s="13" t="s">
        <v>74</v>
      </c>
      <c r="AY807" s="253" t="s">
        <v>133</v>
      </c>
    </row>
    <row r="808" s="13" customFormat="1">
      <c r="A808" s="13"/>
      <c r="B808" s="242"/>
      <c r="C808" s="243"/>
      <c r="D808" s="244" t="s">
        <v>649</v>
      </c>
      <c r="E808" s="245" t="s">
        <v>1</v>
      </c>
      <c r="F808" s="246" t="s">
        <v>1851</v>
      </c>
      <c r="G808" s="243"/>
      <c r="H808" s="247">
        <v>7.5</v>
      </c>
      <c r="I808" s="248"/>
      <c r="J808" s="243"/>
      <c r="K808" s="243"/>
      <c r="L808" s="249"/>
      <c r="M808" s="250"/>
      <c r="N808" s="251"/>
      <c r="O808" s="251"/>
      <c r="P808" s="251"/>
      <c r="Q808" s="251"/>
      <c r="R808" s="251"/>
      <c r="S808" s="251"/>
      <c r="T808" s="252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53" t="s">
        <v>649</v>
      </c>
      <c r="AU808" s="253" t="s">
        <v>84</v>
      </c>
      <c r="AV808" s="13" t="s">
        <v>84</v>
      </c>
      <c r="AW808" s="13" t="s">
        <v>31</v>
      </c>
      <c r="AX808" s="13" t="s">
        <v>74</v>
      </c>
      <c r="AY808" s="253" t="s">
        <v>133</v>
      </c>
    </row>
    <row r="809" s="13" customFormat="1">
      <c r="A809" s="13"/>
      <c r="B809" s="242"/>
      <c r="C809" s="243"/>
      <c r="D809" s="244" t="s">
        <v>649</v>
      </c>
      <c r="E809" s="245" t="s">
        <v>1</v>
      </c>
      <c r="F809" s="246" t="s">
        <v>1926</v>
      </c>
      <c r="G809" s="243"/>
      <c r="H809" s="247">
        <v>13.6</v>
      </c>
      <c r="I809" s="248"/>
      <c r="J809" s="243"/>
      <c r="K809" s="243"/>
      <c r="L809" s="249"/>
      <c r="M809" s="250"/>
      <c r="N809" s="251"/>
      <c r="O809" s="251"/>
      <c r="P809" s="251"/>
      <c r="Q809" s="251"/>
      <c r="R809" s="251"/>
      <c r="S809" s="251"/>
      <c r="T809" s="252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53" t="s">
        <v>649</v>
      </c>
      <c r="AU809" s="253" t="s">
        <v>84</v>
      </c>
      <c r="AV809" s="13" t="s">
        <v>84</v>
      </c>
      <c r="AW809" s="13" t="s">
        <v>31</v>
      </c>
      <c r="AX809" s="13" t="s">
        <v>74</v>
      </c>
      <c r="AY809" s="253" t="s">
        <v>133</v>
      </c>
    </row>
    <row r="810" s="13" customFormat="1">
      <c r="A810" s="13"/>
      <c r="B810" s="242"/>
      <c r="C810" s="243"/>
      <c r="D810" s="244" t="s">
        <v>649</v>
      </c>
      <c r="E810" s="245" t="s">
        <v>1</v>
      </c>
      <c r="F810" s="246" t="s">
        <v>1892</v>
      </c>
      <c r="G810" s="243"/>
      <c r="H810" s="247">
        <v>11.35</v>
      </c>
      <c r="I810" s="248"/>
      <c r="J810" s="243"/>
      <c r="K810" s="243"/>
      <c r="L810" s="249"/>
      <c r="M810" s="250"/>
      <c r="N810" s="251"/>
      <c r="O810" s="251"/>
      <c r="P810" s="251"/>
      <c r="Q810" s="251"/>
      <c r="R810" s="251"/>
      <c r="S810" s="251"/>
      <c r="T810" s="252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53" t="s">
        <v>649</v>
      </c>
      <c r="AU810" s="253" t="s">
        <v>84</v>
      </c>
      <c r="AV810" s="13" t="s">
        <v>84</v>
      </c>
      <c r="AW810" s="13" t="s">
        <v>31</v>
      </c>
      <c r="AX810" s="13" t="s">
        <v>74</v>
      </c>
      <c r="AY810" s="253" t="s">
        <v>133</v>
      </c>
    </row>
    <row r="811" s="13" customFormat="1">
      <c r="A811" s="13"/>
      <c r="B811" s="242"/>
      <c r="C811" s="243"/>
      <c r="D811" s="244" t="s">
        <v>649</v>
      </c>
      <c r="E811" s="245" t="s">
        <v>1</v>
      </c>
      <c r="F811" s="246" t="s">
        <v>1893</v>
      </c>
      <c r="G811" s="243"/>
      <c r="H811" s="247">
        <v>14.800000000000001</v>
      </c>
      <c r="I811" s="248"/>
      <c r="J811" s="243"/>
      <c r="K811" s="243"/>
      <c r="L811" s="249"/>
      <c r="M811" s="250"/>
      <c r="N811" s="251"/>
      <c r="O811" s="251"/>
      <c r="P811" s="251"/>
      <c r="Q811" s="251"/>
      <c r="R811" s="251"/>
      <c r="S811" s="251"/>
      <c r="T811" s="252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53" t="s">
        <v>649</v>
      </c>
      <c r="AU811" s="253" t="s">
        <v>84</v>
      </c>
      <c r="AV811" s="13" t="s">
        <v>84</v>
      </c>
      <c r="AW811" s="13" t="s">
        <v>31</v>
      </c>
      <c r="AX811" s="13" t="s">
        <v>74</v>
      </c>
      <c r="AY811" s="253" t="s">
        <v>133</v>
      </c>
    </row>
    <row r="812" s="2" customFormat="1" ht="24.15" customHeight="1">
      <c r="A812" s="37"/>
      <c r="B812" s="38"/>
      <c r="C812" s="218" t="s">
        <v>1927</v>
      </c>
      <c r="D812" s="218" t="s">
        <v>135</v>
      </c>
      <c r="E812" s="219" t="s">
        <v>1928</v>
      </c>
      <c r="F812" s="220" t="s">
        <v>1929</v>
      </c>
      <c r="G812" s="221" t="s">
        <v>581</v>
      </c>
      <c r="H812" s="222">
        <v>12.176</v>
      </c>
      <c r="I812" s="223"/>
      <c r="J812" s="224">
        <f>ROUND(I812*H812,2)</f>
        <v>0</v>
      </c>
      <c r="K812" s="225"/>
      <c r="L812" s="43"/>
      <c r="M812" s="233" t="s">
        <v>1</v>
      </c>
      <c r="N812" s="234" t="s">
        <v>39</v>
      </c>
      <c r="O812" s="90"/>
      <c r="P812" s="235">
        <f>O812*H812</f>
        <v>0</v>
      </c>
      <c r="Q812" s="235">
        <v>0</v>
      </c>
      <c r="R812" s="235">
        <f>Q812*H812</f>
        <v>0</v>
      </c>
      <c r="S812" s="235">
        <v>0</v>
      </c>
      <c r="T812" s="236">
        <f>S812*H812</f>
        <v>0</v>
      </c>
      <c r="U812" s="37"/>
      <c r="V812" s="37"/>
      <c r="W812" s="37"/>
      <c r="X812" s="37"/>
      <c r="Y812" s="37"/>
      <c r="Z812" s="37"/>
      <c r="AA812" s="37"/>
      <c r="AB812" s="37"/>
      <c r="AC812" s="37"/>
      <c r="AD812" s="37"/>
      <c r="AE812" s="37"/>
      <c r="AR812" s="231" t="s">
        <v>172</v>
      </c>
      <c r="AT812" s="231" t="s">
        <v>135</v>
      </c>
      <c r="AU812" s="231" t="s">
        <v>84</v>
      </c>
      <c r="AY812" s="16" t="s">
        <v>133</v>
      </c>
      <c r="BE812" s="232">
        <f>IF(N812="základní",J812,0)</f>
        <v>0</v>
      </c>
      <c r="BF812" s="232">
        <f>IF(N812="snížená",J812,0)</f>
        <v>0</v>
      </c>
      <c r="BG812" s="232">
        <f>IF(N812="zákl. přenesená",J812,0)</f>
        <v>0</v>
      </c>
      <c r="BH812" s="232">
        <f>IF(N812="sníž. přenesená",J812,0)</f>
        <v>0</v>
      </c>
      <c r="BI812" s="232">
        <f>IF(N812="nulová",J812,0)</f>
        <v>0</v>
      </c>
      <c r="BJ812" s="16" t="s">
        <v>82</v>
      </c>
      <c r="BK812" s="232">
        <f>ROUND(I812*H812,2)</f>
        <v>0</v>
      </c>
      <c r="BL812" s="16" t="s">
        <v>172</v>
      </c>
      <c r="BM812" s="231" t="s">
        <v>1930</v>
      </c>
    </row>
    <row r="813" s="12" customFormat="1" ht="22.8" customHeight="1">
      <c r="A813" s="12"/>
      <c r="B813" s="202"/>
      <c r="C813" s="203"/>
      <c r="D813" s="204" t="s">
        <v>73</v>
      </c>
      <c r="E813" s="216" t="s">
        <v>1931</v>
      </c>
      <c r="F813" s="216" t="s">
        <v>1932</v>
      </c>
      <c r="G813" s="203"/>
      <c r="H813" s="203"/>
      <c r="I813" s="206"/>
      <c r="J813" s="217">
        <f>BK813</f>
        <v>0</v>
      </c>
      <c r="K813" s="203"/>
      <c r="L813" s="208"/>
      <c r="M813" s="209"/>
      <c r="N813" s="210"/>
      <c r="O813" s="210"/>
      <c r="P813" s="211">
        <f>SUM(P814:P820)</f>
        <v>0</v>
      </c>
      <c r="Q813" s="210"/>
      <c r="R813" s="211">
        <f>SUM(R814:R820)</f>
        <v>0.0086455200000000003</v>
      </c>
      <c r="S813" s="210"/>
      <c r="T813" s="212">
        <f>SUM(T814:T820)</f>
        <v>0</v>
      </c>
      <c r="U813" s="12"/>
      <c r="V813" s="12"/>
      <c r="W813" s="12"/>
      <c r="X813" s="12"/>
      <c r="Y813" s="12"/>
      <c r="Z813" s="12"/>
      <c r="AA813" s="12"/>
      <c r="AB813" s="12"/>
      <c r="AC813" s="12"/>
      <c r="AD813" s="12"/>
      <c r="AE813" s="12"/>
      <c r="AR813" s="213" t="s">
        <v>84</v>
      </c>
      <c r="AT813" s="214" t="s">
        <v>73</v>
      </c>
      <c r="AU813" s="214" t="s">
        <v>82</v>
      </c>
      <c r="AY813" s="213" t="s">
        <v>133</v>
      </c>
      <c r="BK813" s="215">
        <f>SUM(BK814:BK820)</f>
        <v>0</v>
      </c>
    </row>
    <row r="814" s="2" customFormat="1" ht="24.15" customHeight="1">
      <c r="A814" s="37"/>
      <c r="B814" s="38"/>
      <c r="C814" s="218" t="s">
        <v>1933</v>
      </c>
      <c r="D814" s="218" t="s">
        <v>135</v>
      </c>
      <c r="E814" s="219" t="s">
        <v>1934</v>
      </c>
      <c r="F814" s="220" t="s">
        <v>1935</v>
      </c>
      <c r="G814" s="221" t="s">
        <v>442</v>
      </c>
      <c r="H814" s="222">
        <v>50.856000000000002</v>
      </c>
      <c r="I814" s="223"/>
      <c r="J814" s="224">
        <f>ROUND(I814*H814,2)</f>
        <v>0</v>
      </c>
      <c r="K814" s="225"/>
      <c r="L814" s="43"/>
      <c r="M814" s="233" t="s">
        <v>1</v>
      </c>
      <c r="N814" s="234" t="s">
        <v>39</v>
      </c>
      <c r="O814" s="90"/>
      <c r="P814" s="235">
        <f>O814*H814</f>
        <v>0</v>
      </c>
      <c r="Q814" s="235">
        <v>0.00017000000000000001</v>
      </c>
      <c r="R814" s="235">
        <f>Q814*H814</f>
        <v>0.0086455200000000003</v>
      </c>
      <c r="S814" s="235">
        <v>0</v>
      </c>
      <c r="T814" s="236">
        <f>S814*H814</f>
        <v>0</v>
      </c>
      <c r="U814" s="37"/>
      <c r="V814" s="37"/>
      <c r="W814" s="37"/>
      <c r="X814" s="37"/>
      <c r="Y814" s="37"/>
      <c r="Z814" s="37"/>
      <c r="AA814" s="37"/>
      <c r="AB814" s="37"/>
      <c r="AC814" s="37"/>
      <c r="AD814" s="37"/>
      <c r="AE814" s="37"/>
      <c r="AR814" s="231" t="s">
        <v>172</v>
      </c>
      <c r="AT814" s="231" t="s">
        <v>135</v>
      </c>
      <c r="AU814" s="231" t="s">
        <v>84</v>
      </c>
      <c r="AY814" s="16" t="s">
        <v>133</v>
      </c>
      <c r="BE814" s="232">
        <f>IF(N814="základní",J814,0)</f>
        <v>0</v>
      </c>
      <c r="BF814" s="232">
        <f>IF(N814="snížená",J814,0)</f>
        <v>0</v>
      </c>
      <c r="BG814" s="232">
        <f>IF(N814="zákl. přenesená",J814,0)</f>
        <v>0</v>
      </c>
      <c r="BH814" s="232">
        <f>IF(N814="sníž. přenesená",J814,0)</f>
        <v>0</v>
      </c>
      <c r="BI814" s="232">
        <f>IF(N814="nulová",J814,0)</f>
        <v>0</v>
      </c>
      <c r="BJ814" s="16" t="s">
        <v>82</v>
      </c>
      <c r="BK814" s="232">
        <f>ROUND(I814*H814,2)</f>
        <v>0</v>
      </c>
      <c r="BL814" s="16" t="s">
        <v>172</v>
      </c>
      <c r="BM814" s="231" t="s">
        <v>1936</v>
      </c>
    </row>
    <row r="815" s="13" customFormat="1">
      <c r="A815" s="13"/>
      <c r="B815" s="242"/>
      <c r="C815" s="243"/>
      <c r="D815" s="244" t="s">
        <v>649</v>
      </c>
      <c r="E815" s="245" t="s">
        <v>1</v>
      </c>
      <c r="F815" s="246" t="s">
        <v>1937</v>
      </c>
      <c r="G815" s="243"/>
      <c r="H815" s="247">
        <v>3.6000000000000001</v>
      </c>
      <c r="I815" s="248"/>
      <c r="J815" s="243"/>
      <c r="K815" s="243"/>
      <c r="L815" s="249"/>
      <c r="M815" s="250"/>
      <c r="N815" s="251"/>
      <c r="O815" s="251"/>
      <c r="P815" s="251"/>
      <c r="Q815" s="251"/>
      <c r="R815" s="251"/>
      <c r="S815" s="251"/>
      <c r="T815" s="252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53" t="s">
        <v>649</v>
      </c>
      <c r="AU815" s="253" t="s">
        <v>84</v>
      </c>
      <c r="AV815" s="13" t="s">
        <v>84</v>
      </c>
      <c r="AW815" s="13" t="s">
        <v>31</v>
      </c>
      <c r="AX815" s="13" t="s">
        <v>74</v>
      </c>
      <c r="AY815" s="253" t="s">
        <v>133</v>
      </c>
    </row>
    <row r="816" s="13" customFormat="1">
      <c r="A816" s="13"/>
      <c r="B816" s="242"/>
      <c r="C816" s="243"/>
      <c r="D816" s="244" t="s">
        <v>649</v>
      </c>
      <c r="E816" s="245" t="s">
        <v>1</v>
      </c>
      <c r="F816" s="246" t="s">
        <v>1938</v>
      </c>
      <c r="G816" s="243"/>
      <c r="H816" s="247">
        <v>2.5920000000000001</v>
      </c>
      <c r="I816" s="248"/>
      <c r="J816" s="243"/>
      <c r="K816" s="243"/>
      <c r="L816" s="249"/>
      <c r="M816" s="250"/>
      <c r="N816" s="251"/>
      <c r="O816" s="251"/>
      <c r="P816" s="251"/>
      <c r="Q816" s="251"/>
      <c r="R816" s="251"/>
      <c r="S816" s="251"/>
      <c r="T816" s="252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53" t="s">
        <v>649</v>
      </c>
      <c r="AU816" s="253" t="s">
        <v>84</v>
      </c>
      <c r="AV816" s="13" t="s">
        <v>84</v>
      </c>
      <c r="AW816" s="13" t="s">
        <v>31</v>
      </c>
      <c r="AX816" s="13" t="s">
        <v>74</v>
      </c>
      <c r="AY816" s="253" t="s">
        <v>133</v>
      </c>
    </row>
    <row r="817" s="13" customFormat="1">
      <c r="A817" s="13"/>
      <c r="B817" s="242"/>
      <c r="C817" s="243"/>
      <c r="D817" s="244" t="s">
        <v>649</v>
      </c>
      <c r="E817" s="245" t="s">
        <v>1</v>
      </c>
      <c r="F817" s="246" t="s">
        <v>1939</v>
      </c>
      <c r="G817" s="243"/>
      <c r="H817" s="247">
        <v>14.960000000000001</v>
      </c>
      <c r="I817" s="248"/>
      <c r="J817" s="243"/>
      <c r="K817" s="243"/>
      <c r="L817" s="249"/>
      <c r="M817" s="250"/>
      <c r="N817" s="251"/>
      <c r="O817" s="251"/>
      <c r="P817" s="251"/>
      <c r="Q817" s="251"/>
      <c r="R817" s="251"/>
      <c r="S817" s="251"/>
      <c r="T817" s="252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53" t="s">
        <v>649</v>
      </c>
      <c r="AU817" s="253" t="s">
        <v>84</v>
      </c>
      <c r="AV817" s="13" t="s">
        <v>84</v>
      </c>
      <c r="AW817" s="13" t="s">
        <v>31</v>
      </c>
      <c r="AX817" s="13" t="s">
        <v>74</v>
      </c>
      <c r="AY817" s="253" t="s">
        <v>133</v>
      </c>
    </row>
    <row r="818" s="13" customFormat="1">
      <c r="A818" s="13"/>
      <c r="B818" s="242"/>
      <c r="C818" s="243"/>
      <c r="D818" s="244" t="s">
        <v>649</v>
      </c>
      <c r="E818" s="245" t="s">
        <v>1</v>
      </c>
      <c r="F818" s="246" t="s">
        <v>1940</v>
      </c>
      <c r="G818" s="243"/>
      <c r="H818" s="247">
        <v>8.0850000000000009</v>
      </c>
      <c r="I818" s="248"/>
      <c r="J818" s="243"/>
      <c r="K818" s="243"/>
      <c r="L818" s="249"/>
      <c r="M818" s="250"/>
      <c r="N818" s="251"/>
      <c r="O818" s="251"/>
      <c r="P818" s="251"/>
      <c r="Q818" s="251"/>
      <c r="R818" s="251"/>
      <c r="S818" s="251"/>
      <c r="T818" s="252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53" t="s">
        <v>649</v>
      </c>
      <c r="AU818" s="253" t="s">
        <v>84</v>
      </c>
      <c r="AV818" s="13" t="s">
        <v>84</v>
      </c>
      <c r="AW818" s="13" t="s">
        <v>31</v>
      </c>
      <c r="AX818" s="13" t="s">
        <v>74</v>
      </c>
      <c r="AY818" s="253" t="s">
        <v>133</v>
      </c>
    </row>
    <row r="819" s="13" customFormat="1">
      <c r="A819" s="13"/>
      <c r="B819" s="242"/>
      <c r="C819" s="243"/>
      <c r="D819" s="244" t="s">
        <v>649</v>
      </c>
      <c r="E819" s="245" t="s">
        <v>1</v>
      </c>
      <c r="F819" s="246" t="s">
        <v>1941</v>
      </c>
      <c r="G819" s="243"/>
      <c r="H819" s="247">
        <v>12.667</v>
      </c>
      <c r="I819" s="248"/>
      <c r="J819" s="243"/>
      <c r="K819" s="243"/>
      <c r="L819" s="249"/>
      <c r="M819" s="250"/>
      <c r="N819" s="251"/>
      <c r="O819" s="251"/>
      <c r="P819" s="251"/>
      <c r="Q819" s="251"/>
      <c r="R819" s="251"/>
      <c r="S819" s="251"/>
      <c r="T819" s="252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53" t="s">
        <v>649</v>
      </c>
      <c r="AU819" s="253" t="s">
        <v>84</v>
      </c>
      <c r="AV819" s="13" t="s">
        <v>84</v>
      </c>
      <c r="AW819" s="13" t="s">
        <v>31</v>
      </c>
      <c r="AX819" s="13" t="s">
        <v>74</v>
      </c>
      <c r="AY819" s="253" t="s">
        <v>133</v>
      </c>
    </row>
    <row r="820" s="13" customFormat="1">
      <c r="A820" s="13"/>
      <c r="B820" s="242"/>
      <c r="C820" s="243"/>
      <c r="D820" s="244" t="s">
        <v>649</v>
      </c>
      <c r="E820" s="245" t="s">
        <v>1</v>
      </c>
      <c r="F820" s="246" t="s">
        <v>1942</v>
      </c>
      <c r="G820" s="243"/>
      <c r="H820" s="247">
        <v>8.952</v>
      </c>
      <c r="I820" s="248"/>
      <c r="J820" s="243"/>
      <c r="K820" s="243"/>
      <c r="L820" s="249"/>
      <c r="M820" s="250"/>
      <c r="N820" s="251"/>
      <c r="O820" s="251"/>
      <c r="P820" s="251"/>
      <c r="Q820" s="251"/>
      <c r="R820" s="251"/>
      <c r="S820" s="251"/>
      <c r="T820" s="252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53" t="s">
        <v>649</v>
      </c>
      <c r="AU820" s="253" t="s">
        <v>84</v>
      </c>
      <c r="AV820" s="13" t="s">
        <v>84</v>
      </c>
      <c r="AW820" s="13" t="s">
        <v>31</v>
      </c>
      <c r="AX820" s="13" t="s">
        <v>74</v>
      </c>
      <c r="AY820" s="253" t="s">
        <v>133</v>
      </c>
    </row>
    <row r="821" s="12" customFormat="1" ht="22.8" customHeight="1">
      <c r="A821" s="12"/>
      <c r="B821" s="202"/>
      <c r="C821" s="203"/>
      <c r="D821" s="204" t="s">
        <v>73</v>
      </c>
      <c r="E821" s="216" t="s">
        <v>1943</v>
      </c>
      <c r="F821" s="216" t="s">
        <v>1944</v>
      </c>
      <c r="G821" s="203"/>
      <c r="H821" s="203"/>
      <c r="I821" s="206"/>
      <c r="J821" s="217">
        <f>BK821</f>
        <v>0</v>
      </c>
      <c r="K821" s="203"/>
      <c r="L821" s="208"/>
      <c r="M821" s="209"/>
      <c r="N821" s="210"/>
      <c r="O821" s="210"/>
      <c r="P821" s="211">
        <f>SUM(P822:P833)</f>
        <v>0</v>
      </c>
      <c r="Q821" s="210"/>
      <c r="R821" s="211">
        <f>SUM(R822:R833)</f>
        <v>0.34394774</v>
      </c>
      <c r="S821" s="210"/>
      <c r="T821" s="212">
        <f>SUM(T822:T833)</f>
        <v>0</v>
      </c>
      <c r="U821" s="12"/>
      <c r="V821" s="12"/>
      <c r="W821" s="12"/>
      <c r="X821" s="12"/>
      <c r="Y821" s="12"/>
      <c r="Z821" s="12"/>
      <c r="AA821" s="12"/>
      <c r="AB821" s="12"/>
      <c r="AC821" s="12"/>
      <c r="AD821" s="12"/>
      <c r="AE821" s="12"/>
      <c r="AR821" s="213" t="s">
        <v>84</v>
      </c>
      <c r="AT821" s="214" t="s">
        <v>73</v>
      </c>
      <c r="AU821" s="214" t="s">
        <v>82</v>
      </c>
      <c r="AY821" s="213" t="s">
        <v>133</v>
      </c>
      <c r="BK821" s="215">
        <f>SUM(BK822:BK833)</f>
        <v>0</v>
      </c>
    </row>
    <row r="822" s="2" customFormat="1" ht="24.15" customHeight="1">
      <c r="A822" s="37"/>
      <c r="B822" s="38"/>
      <c r="C822" s="218" t="s">
        <v>1945</v>
      </c>
      <c r="D822" s="218" t="s">
        <v>135</v>
      </c>
      <c r="E822" s="219" t="s">
        <v>1946</v>
      </c>
      <c r="F822" s="220" t="s">
        <v>1947</v>
      </c>
      <c r="G822" s="221" t="s">
        <v>442</v>
      </c>
      <c r="H822" s="222">
        <v>1011.611</v>
      </c>
      <c r="I822" s="223"/>
      <c r="J822" s="224">
        <f>ROUND(I822*H822,2)</f>
        <v>0</v>
      </c>
      <c r="K822" s="225"/>
      <c r="L822" s="43"/>
      <c r="M822" s="233" t="s">
        <v>1</v>
      </c>
      <c r="N822" s="234" t="s">
        <v>39</v>
      </c>
      <c r="O822" s="90"/>
      <c r="P822" s="235">
        <f>O822*H822</f>
        <v>0</v>
      </c>
      <c r="Q822" s="235">
        <v>0.00020000000000000001</v>
      </c>
      <c r="R822" s="235">
        <f>Q822*H822</f>
        <v>0.20232220000000001</v>
      </c>
      <c r="S822" s="235">
        <v>0</v>
      </c>
      <c r="T822" s="236">
        <f>S822*H822</f>
        <v>0</v>
      </c>
      <c r="U822" s="37"/>
      <c r="V822" s="37"/>
      <c r="W822" s="37"/>
      <c r="X822" s="37"/>
      <c r="Y822" s="37"/>
      <c r="Z822" s="37"/>
      <c r="AA822" s="37"/>
      <c r="AB822" s="37"/>
      <c r="AC822" s="37"/>
      <c r="AD822" s="37"/>
      <c r="AE822" s="37"/>
      <c r="AR822" s="231" t="s">
        <v>172</v>
      </c>
      <c r="AT822" s="231" t="s">
        <v>135</v>
      </c>
      <c r="AU822" s="231" t="s">
        <v>84</v>
      </c>
      <c r="AY822" s="16" t="s">
        <v>133</v>
      </c>
      <c r="BE822" s="232">
        <f>IF(N822="základní",J822,0)</f>
        <v>0</v>
      </c>
      <c r="BF822" s="232">
        <f>IF(N822="snížená",J822,0)</f>
        <v>0</v>
      </c>
      <c r="BG822" s="232">
        <f>IF(N822="zákl. přenesená",J822,0)</f>
        <v>0</v>
      </c>
      <c r="BH822" s="232">
        <f>IF(N822="sníž. přenesená",J822,0)</f>
        <v>0</v>
      </c>
      <c r="BI822" s="232">
        <f>IF(N822="nulová",J822,0)</f>
        <v>0</v>
      </c>
      <c r="BJ822" s="16" t="s">
        <v>82</v>
      </c>
      <c r="BK822" s="232">
        <f>ROUND(I822*H822,2)</f>
        <v>0</v>
      </c>
      <c r="BL822" s="16" t="s">
        <v>172</v>
      </c>
      <c r="BM822" s="231" t="s">
        <v>1948</v>
      </c>
    </row>
    <row r="823" s="14" customFormat="1">
      <c r="A823" s="14"/>
      <c r="B823" s="254"/>
      <c r="C823" s="255"/>
      <c r="D823" s="244" t="s">
        <v>649</v>
      </c>
      <c r="E823" s="256" t="s">
        <v>1</v>
      </c>
      <c r="F823" s="257" t="s">
        <v>1949</v>
      </c>
      <c r="G823" s="255"/>
      <c r="H823" s="256" t="s">
        <v>1</v>
      </c>
      <c r="I823" s="258"/>
      <c r="J823" s="255"/>
      <c r="K823" s="255"/>
      <c r="L823" s="259"/>
      <c r="M823" s="260"/>
      <c r="N823" s="261"/>
      <c r="O823" s="261"/>
      <c r="P823" s="261"/>
      <c r="Q823" s="261"/>
      <c r="R823" s="261"/>
      <c r="S823" s="261"/>
      <c r="T823" s="262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63" t="s">
        <v>649</v>
      </c>
      <c r="AU823" s="263" t="s">
        <v>84</v>
      </c>
      <c r="AV823" s="14" t="s">
        <v>82</v>
      </c>
      <c r="AW823" s="14" t="s">
        <v>31</v>
      </c>
      <c r="AX823" s="14" t="s">
        <v>74</v>
      </c>
      <c r="AY823" s="263" t="s">
        <v>133</v>
      </c>
    </row>
    <row r="824" s="13" customFormat="1">
      <c r="A824" s="13"/>
      <c r="B824" s="242"/>
      <c r="C824" s="243"/>
      <c r="D824" s="244" t="s">
        <v>649</v>
      </c>
      <c r="E824" s="245" t="s">
        <v>1</v>
      </c>
      <c r="F824" s="246" t="s">
        <v>1950</v>
      </c>
      <c r="G824" s="243"/>
      <c r="H824" s="247">
        <v>34.82</v>
      </c>
      <c r="I824" s="248"/>
      <c r="J824" s="243"/>
      <c r="K824" s="243"/>
      <c r="L824" s="249"/>
      <c r="M824" s="250"/>
      <c r="N824" s="251"/>
      <c r="O824" s="251"/>
      <c r="P824" s="251"/>
      <c r="Q824" s="251"/>
      <c r="R824" s="251"/>
      <c r="S824" s="251"/>
      <c r="T824" s="252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53" t="s">
        <v>649</v>
      </c>
      <c r="AU824" s="253" t="s">
        <v>84</v>
      </c>
      <c r="AV824" s="13" t="s">
        <v>84</v>
      </c>
      <c r="AW824" s="13" t="s">
        <v>31</v>
      </c>
      <c r="AX824" s="13" t="s">
        <v>74</v>
      </c>
      <c r="AY824" s="253" t="s">
        <v>133</v>
      </c>
    </row>
    <row r="825" s="14" customFormat="1">
      <c r="A825" s="14"/>
      <c r="B825" s="254"/>
      <c r="C825" s="255"/>
      <c r="D825" s="244" t="s">
        <v>649</v>
      </c>
      <c r="E825" s="256" t="s">
        <v>1</v>
      </c>
      <c r="F825" s="257" t="s">
        <v>966</v>
      </c>
      <c r="G825" s="255"/>
      <c r="H825" s="256" t="s">
        <v>1</v>
      </c>
      <c r="I825" s="258"/>
      <c r="J825" s="255"/>
      <c r="K825" s="255"/>
      <c r="L825" s="259"/>
      <c r="M825" s="260"/>
      <c r="N825" s="261"/>
      <c r="O825" s="261"/>
      <c r="P825" s="261"/>
      <c r="Q825" s="261"/>
      <c r="R825" s="261"/>
      <c r="S825" s="261"/>
      <c r="T825" s="262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63" t="s">
        <v>649</v>
      </c>
      <c r="AU825" s="263" t="s">
        <v>84</v>
      </c>
      <c r="AV825" s="14" t="s">
        <v>82</v>
      </c>
      <c r="AW825" s="14" t="s">
        <v>31</v>
      </c>
      <c r="AX825" s="14" t="s">
        <v>74</v>
      </c>
      <c r="AY825" s="263" t="s">
        <v>133</v>
      </c>
    </row>
    <row r="826" s="13" customFormat="1">
      <c r="A826" s="13"/>
      <c r="B826" s="242"/>
      <c r="C826" s="243"/>
      <c r="D826" s="244" t="s">
        <v>649</v>
      </c>
      <c r="E826" s="245" t="s">
        <v>1</v>
      </c>
      <c r="F826" s="246" t="s">
        <v>967</v>
      </c>
      <c r="G826" s="243"/>
      <c r="H826" s="247">
        <v>32.090000000000003</v>
      </c>
      <c r="I826" s="248"/>
      <c r="J826" s="243"/>
      <c r="K826" s="243"/>
      <c r="L826" s="249"/>
      <c r="M826" s="250"/>
      <c r="N826" s="251"/>
      <c r="O826" s="251"/>
      <c r="P826" s="251"/>
      <c r="Q826" s="251"/>
      <c r="R826" s="251"/>
      <c r="S826" s="251"/>
      <c r="T826" s="252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53" t="s">
        <v>649</v>
      </c>
      <c r="AU826" s="253" t="s">
        <v>84</v>
      </c>
      <c r="AV826" s="13" t="s">
        <v>84</v>
      </c>
      <c r="AW826" s="13" t="s">
        <v>31</v>
      </c>
      <c r="AX826" s="13" t="s">
        <v>74</v>
      </c>
      <c r="AY826" s="253" t="s">
        <v>133</v>
      </c>
    </row>
    <row r="827" s="14" customFormat="1">
      <c r="A827" s="14"/>
      <c r="B827" s="254"/>
      <c r="C827" s="255"/>
      <c r="D827" s="244" t="s">
        <v>649</v>
      </c>
      <c r="E827" s="256" t="s">
        <v>1</v>
      </c>
      <c r="F827" s="257" t="s">
        <v>1236</v>
      </c>
      <c r="G827" s="255"/>
      <c r="H827" s="256" t="s">
        <v>1</v>
      </c>
      <c r="I827" s="258"/>
      <c r="J827" s="255"/>
      <c r="K827" s="255"/>
      <c r="L827" s="259"/>
      <c r="M827" s="260"/>
      <c r="N827" s="261"/>
      <c r="O827" s="261"/>
      <c r="P827" s="261"/>
      <c r="Q827" s="261"/>
      <c r="R827" s="261"/>
      <c r="S827" s="261"/>
      <c r="T827" s="262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63" t="s">
        <v>649</v>
      </c>
      <c r="AU827" s="263" t="s">
        <v>84</v>
      </c>
      <c r="AV827" s="14" t="s">
        <v>82</v>
      </c>
      <c r="AW827" s="14" t="s">
        <v>31</v>
      </c>
      <c r="AX827" s="14" t="s">
        <v>74</v>
      </c>
      <c r="AY827" s="263" t="s">
        <v>133</v>
      </c>
    </row>
    <row r="828" s="13" customFormat="1">
      <c r="A828" s="13"/>
      <c r="B828" s="242"/>
      <c r="C828" s="243"/>
      <c r="D828" s="244" t="s">
        <v>649</v>
      </c>
      <c r="E828" s="245" t="s">
        <v>1</v>
      </c>
      <c r="F828" s="246" t="s">
        <v>1237</v>
      </c>
      <c r="G828" s="243"/>
      <c r="H828" s="247">
        <v>59.219999999999999</v>
      </c>
      <c r="I828" s="248"/>
      <c r="J828" s="243"/>
      <c r="K828" s="243"/>
      <c r="L828" s="249"/>
      <c r="M828" s="250"/>
      <c r="N828" s="251"/>
      <c r="O828" s="251"/>
      <c r="P828" s="251"/>
      <c r="Q828" s="251"/>
      <c r="R828" s="251"/>
      <c r="S828" s="251"/>
      <c r="T828" s="252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53" t="s">
        <v>649</v>
      </c>
      <c r="AU828" s="253" t="s">
        <v>84</v>
      </c>
      <c r="AV828" s="13" t="s">
        <v>84</v>
      </c>
      <c r="AW828" s="13" t="s">
        <v>31</v>
      </c>
      <c r="AX828" s="13" t="s">
        <v>74</v>
      </c>
      <c r="AY828" s="253" t="s">
        <v>133</v>
      </c>
    </row>
    <row r="829" s="14" customFormat="1">
      <c r="A829" s="14"/>
      <c r="B829" s="254"/>
      <c r="C829" s="255"/>
      <c r="D829" s="244" t="s">
        <v>649</v>
      </c>
      <c r="E829" s="256" t="s">
        <v>1</v>
      </c>
      <c r="F829" s="257" t="s">
        <v>1242</v>
      </c>
      <c r="G829" s="255"/>
      <c r="H829" s="256" t="s">
        <v>1</v>
      </c>
      <c r="I829" s="258"/>
      <c r="J829" s="255"/>
      <c r="K829" s="255"/>
      <c r="L829" s="259"/>
      <c r="M829" s="260"/>
      <c r="N829" s="261"/>
      <c r="O829" s="261"/>
      <c r="P829" s="261"/>
      <c r="Q829" s="261"/>
      <c r="R829" s="261"/>
      <c r="S829" s="261"/>
      <c r="T829" s="262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63" t="s">
        <v>649</v>
      </c>
      <c r="AU829" s="263" t="s">
        <v>84</v>
      </c>
      <c r="AV829" s="14" t="s">
        <v>82</v>
      </c>
      <c r="AW829" s="14" t="s">
        <v>31</v>
      </c>
      <c r="AX829" s="14" t="s">
        <v>74</v>
      </c>
      <c r="AY829" s="263" t="s">
        <v>133</v>
      </c>
    </row>
    <row r="830" s="13" customFormat="1">
      <c r="A830" s="13"/>
      <c r="B830" s="242"/>
      <c r="C830" s="243"/>
      <c r="D830" s="244" t="s">
        <v>649</v>
      </c>
      <c r="E830" s="245" t="s">
        <v>1</v>
      </c>
      <c r="F830" s="246" t="s">
        <v>1243</v>
      </c>
      <c r="G830" s="243"/>
      <c r="H830" s="247">
        <v>14.220000000000001</v>
      </c>
      <c r="I830" s="248"/>
      <c r="J830" s="243"/>
      <c r="K830" s="243"/>
      <c r="L830" s="249"/>
      <c r="M830" s="250"/>
      <c r="N830" s="251"/>
      <c r="O830" s="251"/>
      <c r="P830" s="251"/>
      <c r="Q830" s="251"/>
      <c r="R830" s="251"/>
      <c r="S830" s="251"/>
      <c r="T830" s="252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53" t="s">
        <v>649</v>
      </c>
      <c r="AU830" s="253" t="s">
        <v>84</v>
      </c>
      <c r="AV830" s="13" t="s">
        <v>84</v>
      </c>
      <c r="AW830" s="13" t="s">
        <v>31</v>
      </c>
      <c r="AX830" s="13" t="s">
        <v>74</v>
      </c>
      <c r="AY830" s="253" t="s">
        <v>133</v>
      </c>
    </row>
    <row r="831" s="14" customFormat="1">
      <c r="A831" s="14"/>
      <c r="B831" s="254"/>
      <c r="C831" s="255"/>
      <c r="D831" s="244" t="s">
        <v>649</v>
      </c>
      <c r="E831" s="256" t="s">
        <v>1</v>
      </c>
      <c r="F831" s="257" t="s">
        <v>1951</v>
      </c>
      <c r="G831" s="255"/>
      <c r="H831" s="256" t="s">
        <v>1</v>
      </c>
      <c r="I831" s="258"/>
      <c r="J831" s="255"/>
      <c r="K831" s="255"/>
      <c r="L831" s="259"/>
      <c r="M831" s="260"/>
      <c r="N831" s="261"/>
      <c r="O831" s="261"/>
      <c r="P831" s="261"/>
      <c r="Q831" s="261"/>
      <c r="R831" s="261"/>
      <c r="S831" s="261"/>
      <c r="T831" s="262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63" t="s">
        <v>649</v>
      </c>
      <c r="AU831" s="263" t="s">
        <v>84</v>
      </c>
      <c r="AV831" s="14" t="s">
        <v>82</v>
      </c>
      <c r="AW831" s="14" t="s">
        <v>31</v>
      </c>
      <c r="AX831" s="14" t="s">
        <v>74</v>
      </c>
      <c r="AY831" s="263" t="s">
        <v>133</v>
      </c>
    </row>
    <row r="832" s="13" customFormat="1">
      <c r="A832" s="13"/>
      <c r="B832" s="242"/>
      <c r="C832" s="243"/>
      <c r="D832" s="244" t="s">
        <v>649</v>
      </c>
      <c r="E832" s="245" t="s">
        <v>1</v>
      </c>
      <c r="F832" s="246" t="s">
        <v>1952</v>
      </c>
      <c r="G832" s="243"/>
      <c r="H832" s="247">
        <v>871.26099999999997</v>
      </c>
      <c r="I832" s="248"/>
      <c r="J832" s="243"/>
      <c r="K832" s="243"/>
      <c r="L832" s="249"/>
      <c r="M832" s="250"/>
      <c r="N832" s="251"/>
      <c r="O832" s="251"/>
      <c r="P832" s="251"/>
      <c r="Q832" s="251"/>
      <c r="R832" s="251"/>
      <c r="S832" s="251"/>
      <c r="T832" s="252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53" t="s">
        <v>649</v>
      </c>
      <c r="AU832" s="253" t="s">
        <v>84</v>
      </c>
      <c r="AV832" s="13" t="s">
        <v>84</v>
      </c>
      <c r="AW832" s="13" t="s">
        <v>31</v>
      </c>
      <c r="AX832" s="13" t="s">
        <v>74</v>
      </c>
      <c r="AY832" s="253" t="s">
        <v>133</v>
      </c>
    </row>
    <row r="833" s="2" customFormat="1" ht="33" customHeight="1">
      <c r="A833" s="37"/>
      <c r="B833" s="38"/>
      <c r="C833" s="218" t="s">
        <v>1953</v>
      </c>
      <c r="D833" s="218" t="s">
        <v>135</v>
      </c>
      <c r="E833" s="219" t="s">
        <v>1954</v>
      </c>
      <c r="F833" s="220" t="s">
        <v>1955</v>
      </c>
      <c r="G833" s="221" t="s">
        <v>442</v>
      </c>
      <c r="H833" s="222">
        <v>1011.611</v>
      </c>
      <c r="I833" s="223"/>
      <c r="J833" s="224">
        <f>ROUND(I833*H833,2)</f>
        <v>0</v>
      </c>
      <c r="K833" s="225"/>
      <c r="L833" s="43"/>
      <c r="M833" s="233" t="s">
        <v>1</v>
      </c>
      <c r="N833" s="234" t="s">
        <v>39</v>
      </c>
      <c r="O833" s="90"/>
      <c r="P833" s="235">
        <f>O833*H833</f>
        <v>0</v>
      </c>
      <c r="Q833" s="235">
        <v>0.00013999999999999999</v>
      </c>
      <c r="R833" s="235">
        <f>Q833*H833</f>
        <v>0.14162553999999999</v>
      </c>
      <c r="S833" s="235">
        <v>0</v>
      </c>
      <c r="T833" s="236">
        <f>S833*H833</f>
        <v>0</v>
      </c>
      <c r="U833" s="37"/>
      <c r="V833" s="37"/>
      <c r="W833" s="37"/>
      <c r="X833" s="37"/>
      <c r="Y833" s="37"/>
      <c r="Z833" s="37"/>
      <c r="AA833" s="37"/>
      <c r="AB833" s="37"/>
      <c r="AC833" s="37"/>
      <c r="AD833" s="37"/>
      <c r="AE833" s="37"/>
      <c r="AR833" s="231" t="s">
        <v>172</v>
      </c>
      <c r="AT833" s="231" t="s">
        <v>135</v>
      </c>
      <c r="AU833" s="231" t="s">
        <v>84</v>
      </c>
      <c r="AY833" s="16" t="s">
        <v>133</v>
      </c>
      <c r="BE833" s="232">
        <f>IF(N833="základní",J833,0)</f>
        <v>0</v>
      </c>
      <c r="BF833" s="232">
        <f>IF(N833="snížená",J833,0)</f>
        <v>0</v>
      </c>
      <c r="BG833" s="232">
        <f>IF(N833="zákl. přenesená",J833,0)</f>
        <v>0</v>
      </c>
      <c r="BH833" s="232">
        <f>IF(N833="sníž. přenesená",J833,0)</f>
        <v>0</v>
      </c>
      <c r="BI833" s="232">
        <f>IF(N833="nulová",J833,0)</f>
        <v>0</v>
      </c>
      <c r="BJ833" s="16" t="s">
        <v>82</v>
      </c>
      <c r="BK833" s="232">
        <f>ROUND(I833*H833,2)</f>
        <v>0</v>
      </c>
      <c r="BL833" s="16" t="s">
        <v>172</v>
      </c>
      <c r="BM833" s="231" t="s">
        <v>1956</v>
      </c>
    </row>
    <row r="834" s="12" customFormat="1" ht="25.92" customHeight="1">
      <c r="A834" s="12"/>
      <c r="B834" s="202"/>
      <c r="C834" s="203"/>
      <c r="D834" s="204" t="s">
        <v>73</v>
      </c>
      <c r="E834" s="205" t="s">
        <v>1957</v>
      </c>
      <c r="F834" s="205" t="s">
        <v>1958</v>
      </c>
      <c r="G834" s="203"/>
      <c r="H834" s="203"/>
      <c r="I834" s="206"/>
      <c r="J834" s="207">
        <f>BK834</f>
        <v>0</v>
      </c>
      <c r="K834" s="203"/>
      <c r="L834" s="208"/>
      <c r="M834" s="209"/>
      <c r="N834" s="210"/>
      <c r="O834" s="210"/>
      <c r="P834" s="211">
        <f>SUM(P835:P836)</f>
        <v>0</v>
      </c>
      <c r="Q834" s="210"/>
      <c r="R834" s="211">
        <f>SUM(R835:R836)</f>
        <v>0</v>
      </c>
      <c r="S834" s="210"/>
      <c r="T834" s="212">
        <f>SUM(T835:T836)</f>
        <v>0</v>
      </c>
      <c r="U834" s="12"/>
      <c r="V834" s="12"/>
      <c r="W834" s="12"/>
      <c r="X834" s="12"/>
      <c r="Y834" s="12"/>
      <c r="Z834" s="12"/>
      <c r="AA834" s="12"/>
      <c r="AB834" s="12"/>
      <c r="AC834" s="12"/>
      <c r="AD834" s="12"/>
      <c r="AE834" s="12"/>
      <c r="AR834" s="213" t="s">
        <v>495</v>
      </c>
      <c r="AT834" s="214" t="s">
        <v>73</v>
      </c>
      <c r="AU834" s="214" t="s">
        <v>74</v>
      </c>
      <c r="AY834" s="213" t="s">
        <v>133</v>
      </c>
      <c r="BK834" s="215">
        <f>SUM(BK835:BK836)</f>
        <v>0</v>
      </c>
    </row>
    <row r="835" s="2" customFormat="1" ht="16.5" customHeight="1">
      <c r="A835" s="37"/>
      <c r="B835" s="38"/>
      <c r="C835" s="218" t="s">
        <v>1959</v>
      </c>
      <c r="D835" s="218" t="s">
        <v>135</v>
      </c>
      <c r="E835" s="219" t="s">
        <v>1960</v>
      </c>
      <c r="F835" s="220" t="s">
        <v>613</v>
      </c>
      <c r="G835" s="221" t="s">
        <v>183</v>
      </c>
      <c r="H835" s="237"/>
      <c r="I835" s="223"/>
      <c r="J835" s="224">
        <f>ROUND(I835*H835,2)</f>
        <v>0</v>
      </c>
      <c r="K835" s="225"/>
      <c r="L835" s="43"/>
      <c r="M835" s="233" t="s">
        <v>1</v>
      </c>
      <c r="N835" s="234" t="s">
        <v>39</v>
      </c>
      <c r="O835" s="90"/>
      <c r="P835" s="235">
        <f>O835*H835</f>
        <v>0</v>
      </c>
      <c r="Q835" s="235">
        <v>0</v>
      </c>
      <c r="R835" s="235">
        <f>Q835*H835</f>
        <v>0</v>
      </c>
      <c r="S835" s="235">
        <v>0</v>
      </c>
      <c r="T835" s="236">
        <f>S835*H835</f>
        <v>0</v>
      </c>
      <c r="U835" s="37"/>
      <c r="V835" s="37"/>
      <c r="W835" s="37"/>
      <c r="X835" s="37"/>
      <c r="Y835" s="37"/>
      <c r="Z835" s="37"/>
      <c r="AA835" s="37"/>
      <c r="AB835" s="37"/>
      <c r="AC835" s="37"/>
      <c r="AD835" s="37"/>
      <c r="AE835" s="37"/>
      <c r="AR835" s="231" t="s">
        <v>1961</v>
      </c>
      <c r="AT835" s="231" t="s">
        <v>135</v>
      </c>
      <c r="AU835" s="231" t="s">
        <v>82</v>
      </c>
      <c r="AY835" s="16" t="s">
        <v>133</v>
      </c>
      <c r="BE835" s="232">
        <f>IF(N835="základní",J835,0)</f>
        <v>0</v>
      </c>
      <c r="BF835" s="232">
        <f>IF(N835="snížená",J835,0)</f>
        <v>0</v>
      </c>
      <c r="BG835" s="232">
        <f>IF(N835="zákl. přenesená",J835,0)</f>
        <v>0</v>
      </c>
      <c r="BH835" s="232">
        <f>IF(N835="sníž. přenesená",J835,0)</f>
        <v>0</v>
      </c>
      <c r="BI835" s="232">
        <f>IF(N835="nulová",J835,0)</f>
        <v>0</v>
      </c>
      <c r="BJ835" s="16" t="s">
        <v>82</v>
      </c>
      <c r="BK835" s="232">
        <f>ROUND(I835*H835,2)</f>
        <v>0</v>
      </c>
      <c r="BL835" s="16" t="s">
        <v>1961</v>
      </c>
      <c r="BM835" s="231" t="s">
        <v>1962</v>
      </c>
    </row>
    <row r="836" s="2" customFormat="1" ht="24.15" customHeight="1">
      <c r="A836" s="37"/>
      <c r="B836" s="38"/>
      <c r="C836" s="218" t="s">
        <v>1963</v>
      </c>
      <c r="D836" s="218" t="s">
        <v>135</v>
      </c>
      <c r="E836" s="219" t="s">
        <v>1964</v>
      </c>
      <c r="F836" s="220" t="s">
        <v>1965</v>
      </c>
      <c r="G836" s="221" t="s">
        <v>644</v>
      </c>
      <c r="H836" s="222">
        <v>1</v>
      </c>
      <c r="I836" s="223"/>
      <c r="J836" s="224">
        <f>ROUND(I836*H836,2)</f>
        <v>0</v>
      </c>
      <c r="K836" s="225"/>
      <c r="L836" s="43"/>
      <c r="M836" s="226" t="s">
        <v>1</v>
      </c>
      <c r="N836" s="227" t="s">
        <v>39</v>
      </c>
      <c r="O836" s="228"/>
      <c r="P836" s="229">
        <f>O836*H836</f>
        <v>0</v>
      </c>
      <c r="Q836" s="229">
        <v>0</v>
      </c>
      <c r="R836" s="229">
        <f>Q836*H836</f>
        <v>0</v>
      </c>
      <c r="S836" s="229">
        <v>0</v>
      </c>
      <c r="T836" s="230">
        <f>S836*H836</f>
        <v>0</v>
      </c>
      <c r="U836" s="37"/>
      <c r="V836" s="37"/>
      <c r="W836" s="37"/>
      <c r="X836" s="37"/>
      <c r="Y836" s="37"/>
      <c r="Z836" s="37"/>
      <c r="AA836" s="37"/>
      <c r="AB836" s="37"/>
      <c r="AC836" s="37"/>
      <c r="AD836" s="37"/>
      <c r="AE836" s="37"/>
      <c r="AR836" s="231" t="s">
        <v>1961</v>
      </c>
      <c r="AT836" s="231" t="s">
        <v>135</v>
      </c>
      <c r="AU836" s="231" t="s">
        <v>82</v>
      </c>
      <c r="AY836" s="16" t="s">
        <v>133</v>
      </c>
      <c r="BE836" s="232">
        <f>IF(N836="základní",J836,0)</f>
        <v>0</v>
      </c>
      <c r="BF836" s="232">
        <f>IF(N836="snížená",J836,0)</f>
        <v>0</v>
      </c>
      <c r="BG836" s="232">
        <f>IF(N836="zákl. přenesená",J836,0)</f>
        <v>0</v>
      </c>
      <c r="BH836" s="232">
        <f>IF(N836="sníž. přenesená",J836,0)</f>
        <v>0</v>
      </c>
      <c r="BI836" s="232">
        <f>IF(N836="nulová",J836,0)</f>
        <v>0</v>
      </c>
      <c r="BJ836" s="16" t="s">
        <v>82</v>
      </c>
      <c r="BK836" s="232">
        <f>ROUND(I836*H836,2)</f>
        <v>0</v>
      </c>
      <c r="BL836" s="16" t="s">
        <v>1961</v>
      </c>
      <c r="BM836" s="231" t="s">
        <v>1966</v>
      </c>
    </row>
    <row r="837" s="2" customFormat="1" ht="6.96" customHeight="1">
      <c r="A837" s="37"/>
      <c r="B837" s="65"/>
      <c r="C837" s="66"/>
      <c r="D837" s="66"/>
      <c r="E837" s="66"/>
      <c r="F837" s="66"/>
      <c r="G837" s="66"/>
      <c r="H837" s="66"/>
      <c r="I837" s="66"/>
      <c r="J837" s="66"/>
      <c r="K837" s="66"/>
      <c r="L837" s="43"/>
      <c r="M837" s="37"/>
      <c r="O837" s="37"/>
      <c r="P837" s="37"/>
      <c r="Q837" s="37"/>
      <c r="R837" s="37"/>
      <c r="S837" s="37"/>
      <c r="T837" s="37"/>
      <c r="U837" s="37"/>
      <c r="V837" s="37"/>
      <c r="W837" s="37"/>
      <c r="X837" s="37"/>
      <c r="Y837" s="37"/>
      <c r="Z837" s="37"/>
      <c r="AA837" s="37"/>
      <c r="AB837" s="37"/>
      <c r="AC837" s="37"/>
      <c r="AD837" s="37"/>
      <c r="AE837" s="37"/>
    </row>
  </sheetData>
  <sheetProtection sheet="1" autoFilter="0" formatColumns="0" formatRows="0" objects="1" scenarios="1" spinCount="100000" saltValue="DMskuO1u/SuB6J9QGmEcrnnGHZt4s99I99P5qF8EcsKOLJHQeYGUjSIX03NJx0t8QiAqWJW16Ak1CVQfgYe/Cw==" hashValue="Pn5iAsmw8eyOrA5wh7kMBnmmJ8cEz7NhDFsqr66X+PgNvmIuW/eUTtMtwBIXVpfUOxrBahvSRssgrwCKAogcug==" algorithmName="SHA-512" password="CC35"/>
  <autoFilter ref="C134:K836"/>
  <mergeCells count="9">
    <mergeCell ref="E7:H7"/>
    <mergeCell ref="E9:H9"/>
    <mergeCell ref="E18:H18"/>
    <mergeCell ref="E27:H27"/>
    <mergeCell ref="E85:H85"/>
    <mergeCell ref="E87:H87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LAPTOP-Q3LM4830\MP-NB17</dc:creator>
  <cp:lastModifiedBy>LAPTOP-Q3LM4830\MP-NB17</cp:lastModifiedBy>
  <dcterms:created xsi:type="dcterms:W3CDTF">2024-02-28T08:21:27Z</dcterms:created>
  <dcterms:modified xsi:type="dcterms:W3CDTF">2024-02-28T08:21:35Z</dcterms:modified>
</cp:coreProperties>
</file>